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GBSC\"/>
    </mc:Choice>
  </mc:AlternateContent>
  <bookViews>
    <workbookView xWindow="0" yWindow="0" windowWidth="28800" windowHeight="11790"/>
  </bookViews>
  <sheets>
    <sheet name="About" sheetId="1" r:id="rId1"/>
    <sheet name="AEO Table 9" sheetId="8" r:id="rId2"/>
    <sheet name="ERCOT Wind and Solar" sheetId="9" r:id="rId3"/>
    <sheet name="Texas Notes" sheetId="10" r:id="rId4"/>
    <sheet name="BGBSC" sheetId="5" r:id="rId5"/>
    <sheet name="PAGBSC" sheetId="6" r:id="rId6"/>
    <sheet name="SYGBSC" sheetId="7" r:id="rId7"/>
  </sheets>
  <definedNames>
    <definedName name="gigwatts_to_megawatts">About!$A$18</definedName>
  </definedNames>
  <calcPr calcId="162913"/>
</workbook>
</file>

<file path=xl/calcChain.xml><?xml version="1.0" encoding="utf-8"?>
<calcChain xmlns="http://schemas.openxmlformats.org/spreadsheetml/2006/main">
  <c r="C22" i="9" l="1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1" i="9"/>
  <c r="C20" i="9"/>
  <c r="D10" i="9" l="1"/>
  <c r="C10" i="9"/>
  <c r="B10" i="9"/>
  <c r="B2" i="7" l="1"/>
  <c r="AG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B2" i="5"/>
  <c r="N33" i="9"/>
  <c r="G53" i="9" s="1"/>
  <c r="N32" i="9"/>
  <c r="G48" i="9" s="1"/>
  <c r="G49" i="9" s="1"/>
  <c r="G50" i="9" s="1"/>
  <c r="G51" i="9" s="1"/>
  <c r="G52" i="9" s="1"/>
  <c r="N31" i="9"/>
  <c r="G43" i="9" s="1"/>
  <c r="N30" i="9"/>
  <c r="G38" i="9" s="1"/>
  <c r="N29" i="9"/>
  <c r="G33" i="9" s="1"/>
  <c r="G34" i="9" s="1"/>
  <c r="G35" i="9" s="1"/>
  <c r="G36" i="9" s="1"/>
  <c r="G37" i="9" s="1"/>
  <c r="N28" i="9"/>
  <c r="G28" i="9"/>
  <c r="G29" i="9" s="1"/>
  <c r="G30" i="9" s="1"/>
  <c r="G31" i="9" s="1"/>
  <c r="G32" i="9" s="1"/>
  <c r="N27" i="9"/>
  <c r="G23" i="9" s="1"/>
  <c r="G24" i="9" s="1"/>
  <c r="G25" i="9" s="1"/>
  <c r="G26" i="9" s="1"/>
  <c r="G27" i="9" s="1"/>
  <c r="N26" i="9"/>
  <c r="G21" i="9" s="1"/>
  <c r="G22" i="9" s="1"/>
  <c r="B8" i="9"/>
  <c r="B12" i="9" s="1"/>
  <c r="B21" i="9" s="1"/>
  <c r="D7" i="9"/>
  <c r="C7" i="9"/>
  <c r="C6" i="9"/>
  <c r="C8" i="9" s="1"/>
  <c r="C12" i="9" s="1"/>
  <c r="G39" i="9" l="1"/>
  <c r="G40" i="9" s="1"/>
  <c r="G41" i="9" s="1"/>
  <c r="G42" i="9" s="1"/>
  <c r="C15" i="9"/>
  <c r="B26" i="9"/>
  <c r="B22" i="9" s="1"/>
  <c r="D21" i="9"/>
  <c r="G44" i="9"/>
  <c r="G45" i="9" s="1"/>
  <c r="G46" i="9" s="1"/>
  <c r="G47" i="9" s="1"/>
  <c r="D6" i="9"/>
  <c r="D8" i="9" s="1"/>
  <c r="D12" i="9" s="1"/>
  <c r="B24" i="9" l="1"/>
  <c r="D24" i="9" s="1"/>
  <c r="D26" i="9"/>
  <c r="B20" i="9"/>
  <c r="D20" i="9" s="1"/>
  <c r="D22" i="9"/>
  <c r="D15" i="9"/>
  <c r="B31" i="9"/>
  <c r="B28" i="9" s="1"/>
  <c r="D28" i="9" s="1"/>
  <c r="B29" i="9"/>
  <c r="D29" i="9" s="1"/>
  <c r="B27" i="9"/>
  <c r="D27" i="9" s="1"/>
  <c r="B25" i="9"/>
  <c r="D25" i="9" s="1"/>
  <c r="B23" i="9"/>
  <c r="D23" i="9" s="1"/>
  <c r="E15" i="9" l="1"/>
  <c r="E16" i="9" s="1"/>
  <c r="B30" i="9"/>
  <c r="D30" i="9" s="1"/>
  <c r="D31" i="9"/>
  <c r="F15" i="9" l="1"/>
  <c r="G15" i="9" s="1"/>
  <c r="H15" i="9" s="1"/>
  <c r="B36" i="9"/>
  <c r="F16" i="9" l="1"/>
  <c r="B35" i="9"/>
  <c r="D35" i="9" s="1"/>
  <c r="B38" i="9"/>
  <c r="D38" i="9" s="1"/>
  <c r="D36" i="9"/>
  <c r="B32" i="9"/>
  <c r="D32" i="9" s="1"/>
  <c r="B33" i="9"/>
  <c r="D33" i="9" s="1"/>
  <c r="B34" i="9"/>
  <c r="D34" i="9" s="1"/>
  <c r="G16" i="9"/>
  <c r="B41" i="9"/>
  <c r="B39" i="9" s="1"/>
  <c r="D39" i="9" s="1"/>
  <c r="B2" i="6"/>
  <c r="B40" i="9" l="1"/>
  <c r="D40" i="9" s="1"/>
  <c r="D41" i="9"/>
  <c r="B37" i="9"/>
  <c r="D37" i="9" s="1"/>
  <c r="B46" i="9"/>
  <c r="B42" i="9" s="1"/>
  <c r="D42" i="9" s="1"/>
  <c r="H16" i="9"/>
  <c r="B51" i="9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B50" i="9" l="1"/>
  <c r="D50" i="9" s="1"/>
  <c r="D51" i="9"/>
  <c r="B49" i="9"/>
  <c r="D49" i="9" s="1"/>
  <c r="B47" i="9"/>
  <c r="D47" i="9" s="1"/>
  <c r="B45" i="9"/>
  <c r="D45" i="9" s="1"/>
  <c r="B48" i="9"/>
  <c r="D48" i="9" s="1"/>
  <c r="D46" i="9"/>
  <c r="B43" i="9"/>
  <c r="D43" i="9" s="1"/>
  <c r="B44" i="9"/>
  <c r="D44" i="9" s="1"/>
  <c r="B52" i="9" l="1"/>
  <c r="B53" i="9" l="1"/>
  <c r="D53" i="9" s="1"/>
  <c r="D52" i="9"/>
</calcChain>
</file>

<file path=xl/sharedStrings.xml><?xml version="1.0" encoding="utf-8"?>
<sst xmlns="http://schemas.openxmlformats.org/spreadsheetml/2006/main" count="356" uniqueCount="179">
  <si>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</si>
  <si>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</si>
  <si>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</si>
  <si>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</si>
  <si>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</si>
  <si>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</si>
  <si>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http://www.eia.gov/forecasts/aeo/excel/aeotab_9.xlsx</t>
  </si>
  <si>
    <t>Annual Energy Outlook 2019</t>
  </si>
  <si>
    <t>Notes</t>
  </si>
  <si>
    <t>We assume BAU diurnal storage is all battery storage</t>
  </si>
  <si>
    <t>The "Start Year" is the year prior to the first simulated year.</t>
  </si>
  <si>
    <t>Unit Conversion</t>
  </si>
  <si>
    <t>gigawatts to megawatts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</si>
  <si>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</si>
  <si>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</si>
  <si>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</si>
  <si>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</si>
  <si>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</si>
  <si>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</si>
  <si>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</si>
  <si>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</si>
  <si>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</si>
  <si>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</si>
  <si>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</si>
  <si>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</si>
  <si>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</si>
  <si>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</si>
  <si>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</si>
  <si>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</si>
  <si>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</si>
  <si>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</si>
  <si>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</si>
  <si>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</si>
  <si>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</si>
  <si>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</si>
  <si>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</si>
  <si>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</si>
  <si>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</si>
  <si>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</si>
  <si>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</si>
  <si>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</si>
  <si>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</si>
  <si>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</si>
  <si>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</si>
  <si>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</si>
  <si>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</si>
  <si>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</si>
  <si>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</si>
  <si>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</si>
  <si>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</si>
  <si>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</si>
  <si>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</si>
  <si>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</si>
  <si>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</si>
  <si>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</si>
  <si>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</si>
  <si>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</si>
  <si>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</si>
  <si>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</si>
  <si>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</si>
  <si>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</si>
  <si>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</si>
  <si>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</si>
  <si>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</si>
  <si>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</si>
  <si>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</si>
  <si>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</si>
  <si>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</si>
  <si>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</si>
  <si>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</si>
  <si>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</si>
  <si>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</si>
  <si>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</si>
  <si>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</si>
  <si>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</si>
  <si>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</si>
  <si>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</si>
  <si>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</si>
  <si>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</si>
  <si>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</si>
  <si>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</si>
  <si>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</si>
  <si>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</si>
  <si>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</si>
  <si>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</si>
  <si>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</si>
  <si>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</si>
  <si>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</si>
  <si>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</si>
  <si>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</si>
  <si>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</si>
  <si>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</si>
  <si>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</si>
  <si>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</si>
  <si>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</si>
  <si>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</si>
  <si>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</si>
  <si>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</si>
  <si>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</si>
  <si>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</si>
  <si>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</si>
  <si>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</si>
  <si>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</si>
  <si>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</si>
  <si>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</si>
  <si>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</si>
  <si>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</si>
  <si>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</si>
  <si>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</si>
  <si>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</si>
  <si>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</si>
  <si>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</si>
  <si>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</si>
  <si>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</si>
  <si>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</si>
  <si>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</si>
  <si>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</si>
  <si>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</si>
  <si>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</si>
  <si>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</si>
  <si>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</si>
  <si>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</si>
  <si>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</si>
  <si>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</si>
  <si>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</si>
  <si>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</si>
  <si>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</si>
  <si>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</si>
  <si>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</si>
  <si>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ref2019.d111618a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</si>
  <si>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</si>
  <si>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</si>
  <si>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</si>
  <si>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</si>
  <si>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</si>
  <si>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</si>
  <si>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</si>
  <si>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</si>
  <si>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</si>
  <si>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</si>
  <si>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</si>
  <si>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</si>
  <si>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</si>
  <si>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</si>
  <si>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Battery Storage Capacity</t>
  </si>
  <si>
    <t>Unit: MW</t>
  </si>
  <si>
    <t>Potential Additional Grid Battery Storage Capacity</t>
  </si>
  <si>
    <t>Start Year</t>
  </si>
  <si>
    <t/>
  </si>
  <si>
    <t xml:space="preserve">source: </t>
  </si>
  <si>
    <t>http://www.ercot.com/content/wcm/lists/144927/2018_LTSA_Report.pdf</t>
  </si>
  <si>
    <t>ERCOT 2018 LTSA Table I. 4</t>
  </si>
  <si>
    <t>http://www.ercot.com/content/wcm/landing_pages/88833/ERCOT_2018_State_of_the_Grid_Report.pdf</t>
  </si>
  <si>
    <t>ERCOT wind (GW)</t>
  </si>
  <si>
    <t>ERCOT solar (GW)</t>
  </si>
  <si>
    <t>ERCOT renewables (GW)</t>
  </si>
  <si>
    <t>US renewables (GW)</t>
  </si>
  <si>
    <t>ERCOT:US ratio</t>
  </si>
  <si>
    <t>to forecase future ratios, assume a piecewise linear for every five years. The first 3 periods are given. The next 4 periods I assume have a linear slope that slowly flattens out based on the difference between the 2018-2023 and 2023-2028 slopes</t>
  </si>
  <si>
    <t>piecewise linear</t>
  </si>
  <si>
    <t>projected ratio</t>
  </si>
  <si>
    <t>EPS original battery numbers</t>
  </si>
  <si>
    <t>ERCOT Battery Numbers</t>
  </si>
  <si>
    <t>I was going to use the ERCOT LTSA</t>
  </si>
  <si>
    <t xml:space="preserve">they do model storage, but they project 0 MW of new additions through 2033. </t>
  </si>
  <si>
    <t>I don't feel like zero is the right answer here. Because the ERCOT interconnection queue has thousands of MW of storage in it.</t>
  </si>
  <si>
    <t>https://www.gridmonitor.com/explosion-of-batteries-in-the-ercot-interconnection-queue/</t>
  </si>
  <si>
    <t xml:space="preserve">Not all of that storage will be built, but it shows a strong demand for storage. Probably the LTSA has some sort of capacity expansion method that evaluates storage too pessimistically. </t>
  </si>
  <si>
    <t xml:space="preserve">Instead, I'm going to assume that battery capacity scales with wind and solar capacity. </t>
  </si>
  <si>
    <t xml:space="preserve">So, I'll take the ratio of ERCOT:US wind and solar capacity for 2018, 2023, and 2028 using the LTSA. </t>
  </si>
  <si>
    <t xml:space="preserve">Then I'll use those ratios to determine the ERCOT share of the battery market. </t>
  </si>
  <si>
    <t>Growth in Battery Storage</t>
  </si>
  <si>
    <t>Table 9, Row "Pumped Storage"</t>
  </si>
  <si>
    <t>From VCE WIS:dom Model BAU run</t>
  </si>
  <si>
    <t>From VCE BAU Model Run</t>
  </si>
  <si>
    <t>MWh</t>
  </si>
  <si>
    <t>hr</t>
  </si>
  <si>
    <t>MW</t>
  </si>
  <si>
    <t>Assumed Additional 2050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</si>
</sst>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18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9">
    <xf numFmtId="0" fontId="0" fillId="0" borderId="1"/>
    <xf numFmtId="0" fontId="1" fillId="0" borderId="1"/>
    <xf numFmtId="0" fontId="9" fillId="0" borderId="1" applyNumberFormat="0" applyFill="0" applyBorder="0" applyAlignment="0" applyProtection="0"/>
    <xf numFmtId="0" fontId="10" fillId="0" borderId="2" applyNumberFormat="0" applyProtection="0">
      <alignment wrapText="1"/>
    </xf>
    <xf numFmtId="0" fontId="13" fillId="0" borderId="1" applyNumberFormat="0" applyProtection="0">
      <alignment horizontal="left"/>
    </xf>
    <xf numFmtId="0" fontId="10" fillId="0" borderId="3" applyNumberFormat="0" applyProtection="0">
      <alignment wrapText="1"/>
    </xf>
    <xf numFmtId="0" fontId="9" fillId="0" borderId="5" applyNumberFormat="0" applyFont="0" applyProtection="0">
      <alignment wrapText="1"/>
    </xf>
    <xf numFmtId="0" fontId="9" fillId="0" borderId="4" applyNumberFormat="0" applyProtection="0">
      <alignment wrapText="1"/>
    </xf>
    <xf numFmtId="0" fontId="15" fillId="0" borderId="1" applyNumberFormat="0" applyFill="0" applyBorder="0" applyAlignment="0" applyProtection="0"/>
  </cellStyleXfs>
  <cellXfs count="43">
    <xf numFmtId="0" fontId="0" fillId="0" borderId="0" xfId="0" applyBorder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" fontId="4" fillId="0" borderId="0" xfId="0" applyNumberFormat="1" applyFont="1" applyBorder="1"/>
    <xf numFmtId="0" fontId="0" fillId="0" borderId="0" xfId="0" applyBorder="1"/>
    <xf numFmtId="0" fontId="1" fillId="0" borderId="1" xfId="1"/>
    <xf numFmtId="0" fontId="9" fillId="0" borderId="1" xfId="2" applyFont="1"/>
    <xf numFmtId="0" fontId="10" fillId="0" borderId="2" xfId="3" applyFont="1" applyFill="1" applyBorder="1" applyAlignment="1">
      <alignment wrapText="1"/>
    </xf>
    <xf numFmtId="0" fontId="11" fillId="0" borderId="1" xfId="1" applyFont="1"/>
    <xf numFmtId="0" fontId="12" fillId="0" borderId="1" xfId="1" applyFont="1"/>
    <xf numFmtId="0" fontId="13" fillId="0" borderId="1" xfId="4" applyFont="1" applyFill="1" applyBorder="1" applyAlignment="1">
      <alignment horizontal="left"/>
    </xf>
    <xf numFmtId="0" fontId="1" fillId="0" borderId="1" xfId="1" applyAlignment="1" applyProtection="1">
      <alignment horizontal="left"/>
    </xf>
    <xf numFmtId="0" fontId="10" fillId="0" borderId="3" xfId="5" applyFont="1" applyFill="1" applyBorder="1" applyAlignment="1">
      <alignment wrapText="1"/>
    </xf>
    <xf numFmtId="0" fontId="0" fillId="0" borderId="5" xfId="6" applyFont="1" applyFill="1" applyBorder="1" applyAlignment="1">
      <alignment wrapText="1"/>
    </xf>
    <xf numFmtId="164" fontId="0" fillId="0" borderId="5" xfId="6" applyNumberFormat="1" applyFont="1" applyFill="1" applyAlignment="1">
      <alignment horizontal="right" wrapText="1"/>
    </xf>
    <xf numFmtId="165" fontId="0" fillId="0" borderId="5" xfId="6" applyNumberFormat="1" applyFont="1" applyFill="1" applyAlignment="1">
      <alignment horizontal="right" wrapText="1"/>
    </xf>
    <xf numFmtId="164" fontId="10" fillId="0" borderId="3" xfId="5" applyNumberFormat="1" applyFill="1" applyAlignment="1">
      <alignment horizontal="right" wrapText="1"/>
    </xf>
    <xf numFmtId="165" fontId="10" fillId="0" borderId="3" xfId="5" applyNumberFormat="1" applyFill="1" applyAlignment="1">
      <alignment horizontal="right" wrapText="1"/>
    </xf>
    <xf numFmtId="0" fontId="14" fillId="0" borderId="1" xfId="1" applyFont="1"/>
    <xf numFmtId="0" fontId="15" fillId="0" borderId="1" xfId="8"/>
    <xf numFmtId="0" fontId="8" fillId="0" borderId="1" xfId="0" applyFont="1"/>
    <xf numFmtId="0" fontId="0" fillId="0" borderId="1" xfId="0"/>
    <xf numFmtId="0" fontId="8" fillId="2" borderId="1" xfId="0" applyFont="1" applyFill="1"/>
    <xf numFmtId="0" fontId="0" fillId="0" borderId="1" xfId="0" applyAlignment="1">
      <alignment horizontal="left"/>
    </xf>
    <xf numFmtId="2" fontId="6" fillId="0" borderId="0" xfId="0" applyNumberFormat="1" applyFon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/>
    <xf numFmtId="1" fontId="0" fillId="0" borderId="1" xfId="0" applyNumberFormat="1"/>
    <xf numFmtId="0" fontId="0" fillId="0" borderId="1" xfId="0" applyAlignment="1">
      <alignment wrapText="1"/>
    </xf>
    <xf numFmtId="166" fontId="0" fillId="0" borderId="1" xfId="0" applyNumberFormat="1"/>
    <xf numFmtId="1" fontId="16" fillId="3" borderId="6" xfId="1" applyNumberFormat="1" applyFont="1" applyFill="1" applyBorder="1"/>
    <xf numFmtId="4" fontId="17" fillId="4" borderId="7" xfId="0" applyNumberFormat="1" applyFont="1" applyFill="1" applyBorder="1"/>
    <xf numFmtId="4" fontId="16" fillId="3" borderId="8" xfId="1" applyNumberFormat="1" applyFont="1" applyFill="1" applyBorder="1"/>
    <xf numFmtId="4" fontId="16" fillId="3" borderId="9" xfId="1" applyNumberFormat="1" applyFont="1" applyFill="1" applyBorder="1"/>
    <xf numFmtId="4" fontId="17" fillId="4" borderId="10" xfId="0" applyNumberFormat="1" applyFont="1" applyFill="1" applyBorder="1"/>
    <xf numFmtId="0" fontId="9" fillId="0" borderId="4" xfId="7" applyFont="1" applyFill="1" applyBorder="1" applyAlignment="1">
      <alignment wrapText="1"/>
    </xf>
    <xf numFmtId="0" fontId="0" fillId="0" borderId="1" xfId="0" applyAlignment="1">
      <alignment horizontal="left" wrapText="1"/>
    </xf>
    <xf numFmtId="0" fontId="0" fillId="0" borderId="1" xfId="0" applyAlignment="1">
      <alignment horizontal="center" wrapText="1"/>
    </xf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 2" xfId="8"/>
    <cellStyle name="Normal" xfId="0" builtinId="0"/>
    <cellStyle name="Normal 2" xfId="1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'ERCOT Wind and Solar'!$B$5:$D$5</c:f>
              <c:numCache>
                <c:formatCode>0</c:formatCode>
                <c:ptCount val="3"/>
                <c:pt idx="0">
                  <c:v>2018</c:v>
                </c:pt>
                <c:pt idx="1">
                  <c:v>2023</c:v>
                </c:pt>
                <c:pt idx="2">
                  <c:v>2028</c:v>
                </c:pt>
              </c:numCache>
            </c:numRef>
          </c:xVal>
          <c:yVal>
            <c:numRef>
              <c:f>'ERCOT Wind and Solar'!$B$12:$D$12</c:f>
              <c:numCache>
                <c:formatCode>General</c:formatCode>
                <c:ptCount val="3"/>
                <c:pt idx="0">
                  <c:v>0.10965934683215939</c:v>
                </c:pt>
                <c:pt idx="1">
                  <c:v>0.13396317671197924</c:v>
                </c:pt>
                <c:pt idx="2">
                  <c:v>0.14394815958687732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161-AB6D-B3C7E92C270B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'ERCOT Wind and Solar'!$E$5:$H$5</c:f>
              <c:numCache>
                <c:formatCode>0</c:formatCode>
                <c:ptCount val="4"/>
                <c:pt idx="0">
                  <c:v>2033</c:v>
                </c:pt>
                <c:pt idx="1">
                  <c:v>2038</c:v>
                </c:pt>
                <c:pt idx="2">
                  <c:v>2043</c:v>
                </c:pt>
                <c:pt idx="3">
                  <c:v>2048</c:v>
                </c:pt>
              </c:numCache>
            </c:numRef>
          </c:xVal>
          <c:yVal>
            <c:numRef>
              <c:f>'ERCOT Wind and Solar'!$E$16:$H$16</c:f>
              <c:numCache>
                <c:formatCode>General</c:formatCode>
                <c:ptCount val="4"/>
                <c:pt idx="0">
                  <c:v>0.14406626125843752</c:v>
                </c:pt>
                <c:pt idx="1">
                  <c:v>0.14411482194533484</c:v>
                </c:pt>
                <c:pt idx="2">
                  <c:v>0.14413477933756808</c:v>
                </c:pt>
                <c:pt idx="3">
                  <c:v>0.14414297976592316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5-4161-AB6D-B3C7E92C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0</c:formatCode>
              <c:ptCount val="3"/>
              <c:pt idx="0">
                <c:v>2018</c:v>
              </c:pt>
              <c:pt idx="1">
                <c:v>2023</c:v>
              </c:pt>
              <c:pt idx="2">
                <c:v>2028</c:v>
              </c:pt>
            </c:numLit>
          </c:xVal>
          <c:yVal>
            <c:numLit>
              <c:formatCode>General</c:formatCode>
              <c:ptCount val="3"/>
              <c:pt idx="0">
                <c:v>0.10965934683215939</c:v>
              </c:pt>
              <c:pt idx="1">
                <c:v>0.13396317671197924</c:v>
              </c:pt>
              <c:pt idx="2">
                <c:v>0.14394815958687732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AD-4B1E-8D33-B4913075ED83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0</c:formatCode>
              <c:ptCount val="4"/>
              <c:pt idx="0">
                <c:v>2033</c:v>
              </c:pt>
              <c:pt idx="1">
                <c:v>2038</c:v>
              </c:pt>
              <c:pt idx="2">
                <c:v>2043</c:v>
              </c:pt>
              <c:pt idx="3">
                <c:v>2048</c:v>
              </c:pt>
            </c:numLit>
          </c:xVal>
          <c:yVal>
            <c:numLit>
              <c:formatCode>General</c:formatCode>
              <c:ptCount val="4"/>
              <c:pt idx="0">
                <c:v>0.14406626125843752</c:v>
              </c:pt>
              <c:pt idx="1">
                <c:v>0.14411482194533484</c:v>
              </c:pt>
              <c:pt idx="2">
                <c:v>0.14413477933756808</c:v>
              </c:pt>
              <c:pt idx="3">
                <c:v>0.14414297976592316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AD-4B1E-8D33-B4913075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CFEFB-42DD-4AEF-9483-42120226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CFEFB-42DD-4AEF-9483-42120226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rcot.com/content/wcm/landing_pages/88833/ERCOT_2018_State_of_the_Grid_Report.pdf" TargetMode="External"/><Relationship Id="rId1" Type="http://schemas.openxmlformats.org/officeDocument/2006/relationships/hyperlink" Target="http://www.ercot.com/content/wcm/lists/144927/2018_LTSA_Report.pd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idmonitor.com/explosion-of-batteries-in-the-ercot-interconnection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tabSelected="1" workbookViewId="0">
      <selection activeCell="A21" sqref="A21"/>
    </sheetView>
  </sheetViews>
  <sheetFormatPr defaultColWidth="12.625" defaultRowHeight="15" customHeight="1"/>
  <cols>
    <col min="1" max="1" width="15.625" style="9" customWidth="1"/>
    <col min="2" max="2" width="47.25" style="9" customWidth="1"/>
    <col min="3" max="26" width="7.75" style="9" customWidth="1"/>
  </cols>
  <sheetData>
    <row r="1" spans="1:26" ht="14.25">
      <c r="A1" s="1" t="s">
        <v>0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1" t="s">
        <v>1</v>
      </c>
      <c r="B2" s="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>
      <c r="A3" s="1" t="s">
        <v>2</v>
      </c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>
      <c r="A4" s="2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>
      <c r="A5" s="25" t="s">
        <v>3</v>
      </c>
      <c r="B5" s="27" t="s">
        <v>171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>
      <c r="A6" s="26"/>
      <c r="B6" s="26" t="s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>
      <c r="A7" s="26"/>
      <c r="B7" s="28">
        <v>2018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>
      <c r="A8" s="26"/>
      <c r="B8" s="26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>
      <c r="A9" s="26"/>
      <c r="B9" s="24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>
      <c r="A10" s="26"/>
      <c r="B10" s="26" t="s">
        <v>172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>
      <c r="A11" s="26"/>
      <c r="B11" s="2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>
      <c r="A12" s="1" t="s">
        <v>8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>
      <c r="A13" s="4" t="s">
        <v>9</v>
      </c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>
      <c r="A14" s="2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>
      <c r="A15" s="4" t="s">
        <v>10</v>
      </c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A16" s="2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>
      <c r="A17" s="1" t="s">
        <v>11</v>
      </c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>
      <c r="A18" s="3">
        <v>1000</v>
      </c>
      <c r="B18" s="4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>
      <c r="A19" s="2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1.25">
      <c r="A20" s="30" t="s">
        <v>178</v>
      </c>
      <c r="B20" s="31">
        <v>10000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>
      <c r="A21" s="2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>
      <c r="A22" s="2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>
      <c r="A23" s="2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>
      <c r="A24" s="2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>
      <c r="A25" s="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>
      <c r="A27" s="2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>
      <c r="A28" s="2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>
      <c r="A29" s="2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>
      <c r="A30" s="2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>
      <c r="A31" s="2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>
      <c r="A32" s="2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>
      <c r="A33" s="2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>
      <c r="A34" s="2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>
      <c r="A37" s="2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>
      <c r="A38" s="2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>
      <c r="A39" s="2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>
      <c r="A40" s="2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>
      <c r="A41" s="2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>
      <c r="A42" s="2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>
      <c r="A43" s="2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>
      <c r="A44" s="2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>
      <c r="A45" s="2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>
      <c r="A46" s="2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>
      <c r="A47" s="2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>
      <c r="A48" s="2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>
      <c r="A49" s="2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>
      <c r="A50" s="2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>
      <c r="A51" s="2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>
      <c r="A52" s="2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>
      <c r="A53" s="2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>
      <c r="A54" s="2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>
      <c r="A55" s="2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>
      <c r="A56" s="2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>
      <c r="A57" s="2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>
      <c r="A58" s="2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>
      <c r="A59" s="2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>
      <c r="A60" s="2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>
      <c r="A61" s="2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>
      <c r="A62" s="2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>
      <c r="A63" s="2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>
      <c r="A64" s="2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>
      <c r="A65" s="2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>
      <c r="A66" s="2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>
      <c r="A67" s="2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>
      <c r="A68" s="2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>
      <c r="A69" s="2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>
      <c r="A70" s="2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>
      <c r="A71" s="2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>
      <c r="A72" s="2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>
      <c r="A73" s="2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>
      <c r="A74" s="2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>
      <c r="A75" s="2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>
      <c r="A81" s="2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>
      <c r="A82" s="2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>
      <c r="A83" s="2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>
      <c r="A84" s="2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>
      <c r="A85" s="2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>
      <c r="A86" s="2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>
      <c r="A87" s="2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>
      <c r="A88" s="2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>
      <c r="A89" s="2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>
      <c r="A90" s="2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>
      <c r="A91" s="2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>
      <c r="A92" s="2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>
      <c r="A93" s="2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>
      <c r="A94" s="2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>
      <c r="A95" s="2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>
      <c r="A96" s="2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>
      <c r="A97" s="2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>
      <c r="A98" s="2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>
      <c r="A99" s="2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>
      <c r="A100" s="2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>
      <c r="A101" s="2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>
      <c r="A102" s="2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>
      <c r="A103" s="2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>
      <c r="A104" s="2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>
      <c r="A105" s="2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>
      <c r="A106" s="2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>
      <c r="A107" s="2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>
      <c r="A108" s="2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>
      <c r="A109" s="2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>
      <c r="A110" s="2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>
      <c r="A111" s="2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>
      <c r="A112" s="2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>
      <c r="A113" s="2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>
      <c r="A114" s="2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>
      <c r="A115" s="2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>
      <c r="A116" s="2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>
      <c r="A117" s="2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>
      <c r="A118" s="2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>
      <c r="A119" s="2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>
      <c r="A120" s="2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>
      <c r="A121" s="2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>
      <c r="A122" s="2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>
      <c r="A123" s="2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>
      <c r="A124" s="2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>
      <c r="A125" s="2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>
      <c r="A126" s="2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>
      <c r="A127" s="2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>
      <c r="A128" s="2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>
      <c r="A129" s="2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>
      <c r="A130" s="2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>
      <c r="A131" s="2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>
      <c r="A132" s="2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>
      <c r="A133" s="2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>
      <c r="A134" s="2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>
      <c r="A135" s="2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>
      <c r="A136" s="2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>
      <c r="A137" s="2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>
      <c r="A138" s="2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>
      <c r="A139" s="2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>
      <c r="A140" s="2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>
      <c r="A141" s="2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>
      <c r="A142" s="2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>
      <c r="A143" s="2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>
      <c r="A144" s="2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>
      <c r="A145" s="2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>
      <c r="A146" s="2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>
      <c r="A147" s="2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>
      <c r="A148" s="2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>
      <c r="A149" s="2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>
      <c r="A150" s="2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>
      <c r="A151" s="2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>
      <c r="A152" s="2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>
      <c r="A153" s="2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>
      <c r="A154" s="2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>
      <c r="A155" s="2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>
      <c r="A156" s="2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>
      <c r="A157" s="2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>
      <c r="A158" s="2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>
      <c r="A159" s="2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>
      <c r="A160" s="2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>
      <c r="A161" s="2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>
      <c r="A162" s="2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>
      <c r="A163" s="2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>
      <c r="A164" s="2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>
      <c r="A165" s="2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>
      <c r="A166" s="2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>
      <c r="A167" s="2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>
      <c r="A168" s="2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>
      <c r="A169" s="2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>
      <c r="A170" s="2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>
      <c r="A171" s="2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>
      <c r="A172" s="2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>
      <c r="A173" s="2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>
      <c r="A174" s="2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>
      <c r="A175" s="2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>
      <c r="A176" s="2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>
      <c r="A177" s="2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>
      <c r="A178" s="2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>
      <c r="A179" s="2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>
      <c r="A180" s="2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>
      <c r="A181" s="2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>
      <c r="A182" s="2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>
      <c r="A183" s="2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>
      <c r="A184" s="2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>
      <c r="A185" s="2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>
      <c r="A186" s="2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>
      <c r="A187" s="2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>
      <c r="A188" s="2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>
      <c r="A189" s="2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>
      <c r="A190" s="2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>
      <c r="A191" s="2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>
      <c r="A192" s="2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>
      <c r="A193" s="2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>
      <c r="A194" s="2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>
      <c r="A195" s="2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>
      <c r="A196" s="2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>
      <c r="A197" s="2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>
      <c r="A198" s="2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>
      <c r="A199" s="2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>
      <c r="A200" s="2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>
      <c r="A201" s="2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>
      <c r="A202" s="2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>
      <c r="A203" s="2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>
      <c r="A204" s="2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>
      <c r="A205" s="2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>
      <c r="A206" s="2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>
      <c r="A207" s="2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>
      <c r="A208" s="2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>
      <c r="A209" s="2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>
      <c r="A210" s="2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>
      <c r="A211" s="2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>
      <c r="A212" s="2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>
      <c r="A213" s="2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>
      <c r="A214" s="2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>
      <c r="A215" s="2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>
      <c r="A216" s="2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>
      <c r="A217" s="2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>
      <c r="A218" s="2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>
      <c r="A219" s="2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>
      <c r="A220" s="2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>
      <c r="A221" s="2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>
      <c r="A222" s="2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>
      <c r="A223" s="2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>
      <c r="A224" s="2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>
      <c r="A225" s="2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>
      <c r="A226" s="2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>
      <c r="A227" s="2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>
      <c r="A228" s="2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>
      <c r="A229" s="2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>
      <c r="A230" s="2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>
      <c r="A231" s="2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>
      <c r="A232" s="2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>
      <c r="A233" s="2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>
      <c r="A234" s="2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>
      <c r="A235" s="2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>
      <c r="A236" s="2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>
      <c r="A237" s="2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>
      <c r="A238" s="2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>
      <c r="A239" s="2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>
      <c r="A240" s="2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>
      <c r="A241" s="2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>
      <c r="A242" s="2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>
      <c r="A243" s="2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>
      <c r="A244" s="2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>
      <c r="A245" s="2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>
      <c r="A246" s="2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>
      <c r="A247" s="2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>
      <c r="A248" s="2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>
      <c r="A249" s="2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>
      <c r="A250" s="2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>
      <c r="A251" s="2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>
      <c r="A252" s="2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>
      <c r="A253" s="2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>
      <c r="A254" s="2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>
      <c r="A255" s="2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>
      <c r="A256" s="2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>
      <c r="A257" s="2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>
      <c r="A258" s="2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>
      <c r="A259" s="2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>
      <c r="A260" s="2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>
      <c r="A261" s="2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>
      <c r="A262" s="2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>
      <c r="A263" s="2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>
      <c r="A264" s="2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>
      <c r="A265" s="2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>
      <c r="A266" s="2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>
      <c r="A267" s="2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>
      <c r="A268" s="2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>
      <c r="A269" s="2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>
      <c r="A270" s="2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>
      <c r="A271" s="2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>
      <c r="A272" s="2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>
      <c r="A273" s="2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>
      <c r="A274" s="2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>
      <c r="A275" s="2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>
      <c r="A276" s="2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>
      <c r="A277" s="2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>
      <c r="A278" s="2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>
      <c r="A279" s="2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>
      <c r="A280" s="2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>
      <c r="A281" s="2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>
      <c r="A282" s="2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>
      <c r="A283" s="2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>
      <c r="A284" s="2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>
      <c r="A285" s="2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>
      <c r="A286" s="2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>
      <c r="A287" s="2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>
      <c r="A288" s="2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>
      <c r="A289" s="2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>
      <c r="A290" s="2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>
      <c r="A291" s="2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>
      <c r="A292" s="2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>
      <c r="A293" s="2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>
      <c r="A294" s="2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>
      <c r="A295" s="2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>
      <c r="A296" s="2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>
      <c r="A297" s="2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>
      <c r="A298" s="2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>
      <c r="A299" s="2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>
      <c r="A300" s="2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>
      <c r="A301" s="2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>
      <c r="A302" s="2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>
      <c r="A303" s="2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>
      <c r="A304" s="2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>
      <c r="A305" s="2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>
      <c r="A306" s="2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>
      <c r="A307" s="2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>
      <c r="A308" s="2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>
      <c r="A309" s="2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>
      <c r="A310" s="2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>
      <c r="A311" s="2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>
      <c r="A312" s="2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>
      <c r="A313" s="2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>
      <c r="A314" s="2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>
      <c r="A315" s="2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>
      <c r="A316" s="2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>
      <c r="A317" s="2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>
      <c r="A318" s="2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>
      <c r="A319" s="2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>
      <c r="A320" s="2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>
      <c r="A321" s="2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>
      <c r="A322" s="2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>
      <c r="A323" s="2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>
      <c r="A324" s="2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>
      <c r="A325" s="2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>
      <c r="A326" s="2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>
      <c r="A327" s="2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>
      <c r="A328" s="2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>
      <c r="A329" s="2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>
      <c r="A330" s="2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>
      <c r="A331" s="2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>
      <c r="A332" s="2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>
      <c r="A333" s="2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>
      <c r="A334" s="2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>
      <c r="A335" s="2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>
      <c r="A336" s="2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>
      <c r="A337" s="2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>
      <c r="A338" s="2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>
      <c r="A339" s="2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>
      <c r="A340" s="2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>
      <c r="A341" s="2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>
      <c r="A342" s="2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>
      <c r="A343" s="2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>
      <c r="A344" s="2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>
      <c r="A345" s="2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>
      <c r="A346" s="2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>
      <c r="A347" s="2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>
      <c r="A348" s="2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>
      <c r="A349" s="2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>
      <c r="A350" s="2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>
      <c r="A351" s="2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>
      <c r="A352" s="2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>
      <c r="A353" s="2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>
      <c r="A354" s="2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>
      <c r="A355" s="2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>
      <c r="A356" s="2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>
      <c r="A357" s="2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>
      <c r="A358" s="2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>
      <c r="A359" s="2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>
      <c r="A360" s="2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>
      <c r="A361" s="2"/>
      <c r="B361" s="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>
      <c r="A362" s="2"/>
      <c r="B362" s="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>
      <c r="A363" s="2"/>
      <c r="B363" s="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>
      <c r="A364" s="2"/>
      <c r="B364" s="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>
      <c r="A365" s="2"/>
      <c r="B365" s="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>
      <c r="A366" s="2"/>
      <c r="B366" s="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>
      <c r="A367" s="2"/>
      <c r="B367" s="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>
      <c r="A368" s="2"/>
      <c r="B368" s="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>
      <c r="A369" s="2"/>
      <c r="B369" s="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>
      <c r="A370" s="2"/>
      <c r="B370" s="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>
      <c r="A371" s="2"/>
      <c r="B371" s="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>
      <c r="A372" s="2"/>
      <c r="B372" s="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>
      <c r="A373" s="2"/>
      <c r="B373" s="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>
      <c r="A374" s="2"/>
      <c r="B374" s="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>
      <c r="A375" s="2"/>
      <c r="B375" s="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>
      <c r="A376" s="2"/>
      <c r="B376" s="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>
      <c r="A377" s="2"/>
      <c r="B377" s="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>
      <c r="A378" s="2"/>
      <c r="B378" s="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>
      <c r="A379" s="2"/>
      <c r="B379" s="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>
      <c r="A380" s="2"/>
      <c r="B380" s="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>
      <c r="A381" s="2"/>
      <c r="B381" s="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>
      <c r="A382" s="2"/>
      <c r="B382" s="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>
      <c r="A383" s="2"/>
      <c r="B383" s="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>
      <c r="A384" s="2"/>
      <c r="B384" s="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>
      <c r="A385" s="2"/>
      <c r="B385" s="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>
      <c r="A386" s="2"/>
      <c r="B386" s="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>
      <c r="A387" s="2"/>
      <c r="B387" s="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>
      <c r="A388" s="2"/>
      <c r="B388" s="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>
      <c r="A389" s="2"/>
      <c r="B389" s="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>
      <c r="A390" s="2"/>
      <c r="B390" s="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>
      <c r="A391" s="2"/>
      <c r="B391" s="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>
      <c r="A392" s="2"/>
      <c r="B392" s="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>
      <c r="A393" s="2"/>
      <c r="B393" s="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>
      <c r="A394" s="2"/>
      <c r="B394" s="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>
      <c r="A395" s="2"/>
      <c r="B395" s="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>
      <c r="A396" s="2"/>
      <c r="B396" s="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>
      <c r="A397" s="2"/>
      <c r="B397" s="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>
      <c r="A398" s="2"/>
      <c r="B398" s="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>
      <c r="A399" s="2"/>
      <c r="B399" s="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>
      <c r="A400" s="2"/>
      <c r="B400" s="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>
      <c r="A401" s="2"/>
      <c r="B401" s="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>
      <c r="A402" s="2"/>
      <c r="B402" s="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>
      <c r="A403" s="2"/>
      <c r="B403" s="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>
      <c r="A404" s="2"/>
      <c r="B404" s="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>
      <c r="A405" s="2"/>
      <c r="B405" s="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>
      <c r="A406" s="2"/>
      <c r="B406" s="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>
      <c r="A407" s="2"/>
      <c r="B407" s="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>
      <c r="A408" s="2"/>
      <c r="B408" s="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>
      <c r="A409" s="2"/>
      <c r="B409" s="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>
      <c r="A410" s="2"/>
      <c r="B410" s="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>
      <c r="A411" s="2"/>
      <c r="B411" s="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>
      <c r="A412" s="2"/>
      <c r="B412" s="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>
      <c r="A413" s="2"/>
      <c r="B413" s="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>
      <c r="A414" s="2"/>
      <c r="B414" s="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>
      <c r="A415" s="2"/>
      <c r="B415" s="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>
      <c r="A416" s="2"/>
      <c r="B416" s="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>
      <c r="A417" s="2"/>
      <c r="B417" s="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>
      <c r="A418" s="2"/>
      <c r="B418" s="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>
      <c r="A419" s="2"/>
      <c r="B419" s="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>
      <c r="A420" s="2"/>
      <c r="B420" s="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>
      <c r="A421" s="2"/>
      <c r="B421" s="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>
      <c r="A422" s="2"/>
      <c r="B422" s="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>
      <c r="A423" s="2"/>
      <c r="B423" s="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>
      <c r="A424" s="2"/>
      <c r="B424" s="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>
      <c r="A425" s="2"/>
      <c r="B425" s="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>
      <c r="A426" s="2"/>
      <c r="B426" s="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>
      <c r="A427" s="2"/>
      <c r="B427" s="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>
      <c r="A428" s="2"/>
      <c r="B428" s="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>
      <c r="A429" s="2"/>
      <c r="B429" s="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>
      <c r="A430" s="2"/>
      <c r="B430" s="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>
      <c r="A431" s="2"/>
      <c r="B431" s="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>
      <c r="A432" s="2"/>
      <c r="B432" s="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>
      <c r="A433" s="2"/>
      <c r="B433" s="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>
      <c r="A434" s="2"/>
      <c r="B434" s="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>
      <c r="A435" s="2"/>
      <c r="B435" s="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>
      <c r="A436" s="2"/>
      <c r="B436" s="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>
      <c r="A437" s="2"/>
      <c r="B437" s="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>
      <c r="A438" s="2"/>
      <c r="B438" s="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>
      <c r="A439" s="2"/>
      <c r="B439" s="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>
      <c r="A440" s="2"/>
      <c r="B440" s="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>
      <c r="A441" s="2"/>
      <c r="B441" s="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>
      <c r="A442" s="2"/>
      <c r="B442" s="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>
      <c r="A443" s="2"/>
      <c r="B443" s="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>
      <c r="A444" s="2"/>
      <c r="B444" s="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>
      <c r="A445" s="2"/>
      <c r="B445" s="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>
      <c r="A446" s="2"/>
      <c r="B446" s="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>
      <c r="A447" s="2"/>
      <c r="B447" s="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>
      <c r="A448" s="2"/>
      <c r="B448" s="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>
      <c r="A449" s="2"/>
      <c r="B449" s="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>
      <c r="A450" s="2"/>
      <c r="B450" s="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>
      <c r="A451" s="2"/>
      <c r="B451" s="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>
      <c r="A452" s="2"/>
      <c r="B452" s="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>
      <c r="A453" s="2"/>
      <c r="B453" s="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>
      <c r="A454" s="2"/>
      <c r="B454" s="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>
      <c r="A455" s="2"/>
      <c r="B455" s="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>
      <c r="A456" s="2"/>
      <c r="B456" s="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>
      <c r="A457" s="2"/>
      <c r="B457" s="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>
      <c r="A458" s="2"/>
      <c r="B458" s="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>
      <c r="A459" s="2"/>
      <c r="B459" s="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>
      <c r="A460" s="2"/>
      <c r="B460" s="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>
      <c r="A461" s="2"/>
      <c r="B461" s="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>
      <c r="A462" s="2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>
      <c r="A463" s="2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>
      <c r="A464" s="2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>
      <c r="A465" s="2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>
      <c r="A466" s="2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>
      <c r="A467" s="2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>
      <c r="A468" s="2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>
      <c r="A469" s="2"/>
      <c r="B469" s="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>
      <c r="A470" s="2"/>
      <c r="B470" s="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>
      <c r="A471" s="2"/>
      <c r="B471" s="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>
      <c r="A472" s="2"/>
      <c r="B472" s="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>
      <c r="A473" s="2"/>
      <c r="B473" s="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>
      <c r="A474" s="2"/>
      <c r="B474" s="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>
      <c r="A475" s="2"/>
      <c r="B475" s="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>
      <c r="A476" s="2"/>
      <c r="B476" s="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>
      <c r="A477" s="2"/>
      <c r="B477" s="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>
      <c r="A478" s="2"/>
      <c r="B478" s="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>
      <c r="A479" s="2"/>
      <c r="B479" s="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>
      <c r="A480" s="2"/>
      <c r="B480" s="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>
      <c r="A481" s="2"/>
      <c r="B481" s="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>
      <c r="A482" s="2"/>
      <c r="B482" s="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>
      <c r="A483" s="2"/>
      <c r="B483" s="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>
      <c r="A484" s="2"/>
      <c r="B484" s="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>
      <c r="A485" s="2"/>
      <c r="B485" s="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>
      <c r="A486" s="2"/>
      <c r="B486" s="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>
      <c r="A487" s="2"/>
      <c r="B487" s="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>
      <c r="A488" s="2"/>
      <c r="B488" s="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>
      <c r="A489" s="2"/>
      <c r="B489" s="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>
      <c r="A490" s="2"/>
      <c r="B490" s="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>
      <c r="A491" s="2"/>
      <c r="B491" s="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>
      <c r="A492" s="2"/>
      <c r="B492" s="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>
      <c r="A493" s="2"/>
      <c r="B493" s="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>
      <c r="A494" s="2"/>
      <c r="B494" s="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>
      <c r="A495" s="2"/>
      <c r="B495" s="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>
      <c r="A496" s="2"/>
      <c r="B496" s="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>
      <c r="A497" s="2"/>
      <c r="B497" s="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>
      <c r="A498" s="2"/>
      <c r="B498" s="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>
      <c r="A499" s="2"/>
      <c r="B499" s="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>
      <c r="A500" s="2"/>
      <c r="B500" s="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>
      <c r="A501" s="2"/>
      <c r="B501" s="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>
      <c r="A502" s="2"/>
      <c r="B502" s="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>
      <c r="A503" s="2"/>
      <c r="B503" s="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>
      <c r="A504" s="2"/>
      <c r="B504" s="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>
      <c r="A505" s="2"/>
      <c r="B505" s="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>
      <c r="A506" s="2"/>
      <c r="B506" s="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>
      <c r="A507" s="2"/>
      <c r="B507" s="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>
      <c r="A508" s="2"/>
      <c r="B508" s="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>
      <c r="A509" s="2"/>
      <c r="B509" s="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>
      <c r="A510" s="2"/>
      <c r="B510" s="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>
      <c r="A511" s="2"/>
      <c r="B511" s="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>
      <c r="A512" s="2"/>
      <c r="B512" s="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>
      <c r="A513" s="2"/>
      <c r="B513" s="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>
      <c r="A514" s="2"/>
      <c r="B514" s="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>
      <c r="A515" s="2"/>
      <c r="B515" s="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>
      <c r="A516" s="2"/>
      <c r="B516" s="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>
      <c r="A517" s="2"/>
      <c r="B517" s="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>
      <c r="A518" s="2"/>
      <c r="B518" s="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>
      <c r="A519" s="2"/>
      <c r="B519" s="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>
      <c r="A520" s="2"/>
      <c r="B520" s="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>
      <c r="A521" s="2"/>
      <c r="B521" s="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>
      <c r="A522" s="2"/>
      <c r="B522" s="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>
      <c r="A523" s="2"/>
      <c r="B523" s="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>
      <c r="A524" s="2"/>
      <c r="B524" s="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>
      <c r="A525" s="2"/>
      <c r="B525" s="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>
      <c r="A526" s="2"/>
      <c r="B526" s="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>
      <c r="A527" s="2"/>
      <c r="B527" s="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>
      <c r="A528" s="2"/>
      <c r="B528" s="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>
      <c r="A529" s="2"/>
      <c r="B529" s="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>
      <c r="A530" s="2"/>
      <c r="B530" s="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>
      <c r="A531" s="2"/>
      <c r="B531" s="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>
      <c r="A532" s="2"/>
      <c r="B532" s="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>
      <c r="A533" s="2"/>
      <c r="B533" s="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>
      <c r="A534" s="2"/>
      <c r="B534" s="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>
      <c r="A535" s="2"/>
      <c r="B535" s="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>
      <c r="A536" s="2"/>
      <c r="B536" s="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>
      <c r="A537" s="2"/>
      <c r="B537" s="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>
      <c r="A538" s="2"/>
      <c r="B538" s="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>
      <c r="A539" s="2"/>
      <c r="B539" s="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>
      <c r="A540" s="2"/>
      <c r="B540" s="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>
      <c r="A541" s="2"/>
      <c r="B541" s="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>
      <c r="A542" s="2"/>
      <c r="B542" s="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>
      <c r="A543" s="2"/>
      <c r="B543" s="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>
      <c r="A544" s="2"/>
      <c r="B544" s="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>
      <c r="A545" s="2"/>
      <c r="B545" s="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>
      <c r="A546" s="2"/>
      <c r="B546" s="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>
      <c r="A547" s="2"/>
      <c r="B547" s="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>
      <c r="A548" s="2"/>
      <c r="B548" s="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>
      <c r="A549" s="2"/>
      <c r="B549" s="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>
      <c r="A550" s="2"/>
      <c r="B550" s="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>
      <c r="A551" s="2"/>
      <c r="B551" s="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>
      <c r="A552" s="2"/>
      <c r="B552" s="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>
      <c r="A553" s="2"/>
      <c r="B553" s="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>
      <c r="A554" s="2"/>
      <c r="B554" s="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>
      <c r="A555" s="2"/>
      <c r="B555" s="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>
      <c r="A556" s="2"/>
      <c r="B556" s="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>
      <c r="A557" s="2"/>
      <c r="B557" s="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>
      <c r="A558" s="2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>
      <c r="A559" s="2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>
      <c r="A560" s="2"/>
      <c r="B560" s="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>
      <c r="A561" s="2"/>
      <c r="B561" s="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>
      <c r="A562" s="2"/>
      <c r="B562" s="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>
      <c r="A563" s="2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>
      <c r="A564" s="2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>
      <c r="A565" s="2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>
      <c r="A566" s="2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>
      <c r="A567" s="2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>
      <c r="A568" s="2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>
      <c r="A569" s="2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>
      <c r="A570" s="2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>
      <c r="A571" s="2"/>
      <c r="B571" s="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>
      <c r="A572" s="2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>
      <c r="A573" s="2"/>
      <c r="B573" s="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>
      <c r="A574" s="2"/>
      <c r="B574" s="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>
      <c r="A575" s="2"/>
      <c r="B575" s="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>
      <c r="A576" s="2"/>
      <c r="B576" s="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>
      <c r="A577" s="2"/>
      <c r="B577" s="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>
      <c r="A578" s="2"/>
      <c r="B578" s="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>
      <c r="A579" s="2"/>
      <c r="B579" s="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>
      <c r="A580" s="2"/>
      <c r="B580" s="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>
      <c r="A581" s="2"/>
      <c r="B581" s="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>
      <c r="A582" s="2"/>
      <c r="B582" s="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>
      <c r="A583" s="2"/>
      <c r="B583" s="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>
      <c r="A584" s="2"/>
      <c r="B584" s="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>
      <c r="A585" s="2"/>
      <c r="B585" s="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>
      <c r="A586" s="2"/>
      <c r="B586" s="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>
      <c r="A587" s="2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>
      <c r="A588" s="2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>
      <c r="A589" s="2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>
      <c r="A590" s="2"/>
      <c r="B590" s="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>
      <c r="A591" s="2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>
      <c r="A592" s="2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>
      <c r="A593" s="2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>
      <c r="A594" s="2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>
      <c r="A595" s="2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>
      <c r="A596" s="2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>
      <c r="A597" s="2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>
      <c r="A598" s="2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>
      <c r="A599" s="2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>
      <c r="A600" s="2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>
      <c r="A601" s="2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>
      <c r="A602" s="2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>
      <c r="A603" s="2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>
      <c r="A604" s="2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>
      <c r="A605" s="2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>
      <c r="A606" s="2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>
      <c r="A607" s="2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>
      <c r="A608" s="2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>
      <c r="A609" s="2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>
      <c r="A610" s="2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>
      <c r="A611" s="2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>
      <c r="A612" s="2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>
      <c r="A613" s="2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>
      <c r="A614" s="2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>
      <c r="A615" s="2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>
      <c r="A616" s="2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>
      <c r="A617" s="2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>
      <c r="A618" s="2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>
      <c r="A619" s="2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>
      <c r="A620" s="2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>
      <c r="A621" s="2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>
      <c r="A622" s="2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>
      <c r="A623" s="2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>
      <c r="A624" s="2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>
      <c r="A625" s="2"/>
      <c r="B625" s="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>
      <c r="A626" s="2"/>
      <c r="B626" s="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>
      <c r="A627" s="2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>
      <c r="A628" s="2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>
      <c r="A629" s="2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>
      <c r="A630" s="2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>
      <c r="A631" s="2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>
      <c r="A632" s="2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>
      <c r="A633" s="2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>
      <c r="A634" s="2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>
      <c r="A635" s="2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>
      <c r="A636" s="2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>
      <c r="A637" s="2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>
      <c r="A638" s="2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>
      <c r="A639" s="2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>
      <c r="A640" s="2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>
      <c r="A641" s="2"/>
      <c r="B641" s="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>
      <c r="A642" s="2"/>
      <c r="B642" s="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>
      <c r="A643" s="2"/>
      <c r="B643" s="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>
      <c r="A644" s="2"/>
      <c r="B644" s="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>
      <c r="A645" s="2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>
      <c r="A646" s="2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>
      <c r="A647" s="2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>
      <c r="A648" s="2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>
      <c r="A649" s="2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>
      <c r="A650" s="2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>
      <c r="A651" s="2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>
      <c r="A652" s="2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>
      <c r="A653" s="2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>
      <c r="A654" s="2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>
      <c r="A655" s="2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>
      <c r="A656" s="2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>
      <c r="A657" s="2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>
      <c r="A658" s="2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>
      <c r="A659" s="2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>
      <c r="A660" s="2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>
      <c r="A661" s="2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>
      <c r="A662" s="2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>
      <c r="A663" s="2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>
      <c r="A664" s="2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>
      <c r="A665" s="2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>
      <c r="A666" s="2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>
      <c r="A667" s="2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>
      <c r="A668" s="2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>
      <c r="A669" s="2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>
      <c r="A670" s="2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>
      <c r="A671" s="2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>
      <c r="A672" s="2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>
      <c r="A673" s="2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>
      <c r="A674" s="2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>
      <c r="A675" s="2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>
      <c r="A676" s="2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>
      <c r="A677" s="2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>
      <c r="A678" s="2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>
      <c r="A679" s="2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>
      <c r="A680" s="2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>
      <c r="A681" s="2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>
      <c r="A682" s="2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>
      <c r="A683" s="2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>
      <c r="A684" s="2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>
      <c r="A685" s="2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>
      <c r="A686" s="2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>
      <c r="A687" s="2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>
      <c r="A688" s="2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>
      <c r="A689" s="2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>
      <c r="A690" s="2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>
      <c r="A691" s="2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>
      <c r="A692" s="2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>
      <c r="A693" s="2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>
      <c r="A694" s="2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>
      <c r="A695" s="2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>
      <c r="A696" s="2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>
      <c r="A697" s="2"/>
      <c r="B697" s="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>
      <c r="A698" s="2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>
      <c r="A699" s="2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>
      <c r="A700" s="2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>
      <c r="A701" s="2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>
      <c r="A702" s="2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>
      <c r="A703" s="2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>
      <c r="A704" s="2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>
      <c r="A705" s="2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>
      <c r="A706" s="2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>
      <c r="A707" s="2"/>
      <c r="B707" s="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>
      <c r="A708" s="2"/>
      <c r="B708" s="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>
      <c r="A709" s="2"/>
      <c r="B709" s="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>
      <c r="A710" s="2"/>
      <c r="B710" s="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>
      <c r="A711" s="2"/>
      <c r="B711" s="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>
      <c r="A712" s="2"/>
      <c r="B712" s="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>
      <c r="A713" s="2"/>
      <c r="B713" s="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>
      <c r="A714" s="2"/>
      <c r="B714" s="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>
      <c r="A715" s="2"/>
      <c r="B715" s="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>
      <c r="A716" s="2"/>
      <c r="B716" s="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>
      <c r="A717" s="2"/>
      <c r="B717" s="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>
      <c r="A718" s="2"/>
      <c r="B718" s="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>
      <c r="A719" s="2"/>
      <c r="B719" s="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>
      <c r="A720" s="2"/>
      <c r="B720" s="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>
      <c r="A721" s="2"/>
      <c r="B721" s="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>
      <c r="A722" s="2"/>
      <c r="B722" s="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>
      <c r="A723" s="2"/>
      <c r="B723" s="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>
      <c r="A724" s="2"/>
      <c r="B724" s="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>
      <c r="A725" s="2"/>
      <c r="B725" s="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>
      <c r="A726" s="2"/>
      <c r="B726" s="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>
      <c r="A727" s="2"/>
      <c r="B727" s="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>
      <c r="A728" s="2"/>
      <c r="B728" s="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>
      <c r="A729" s="2"/>
      <c r="B729" s="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>
      <c r="A730" s="2"/>
      <c r="B730" s="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>
      <c r="A731" s="2"/>
      <c r="B731" s="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>
      <c r="A732" s="2"/>
      <c r="B732" s="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>
      <c r="A733" s="2"/>
      <c r="B733" s="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>
      <c r="A734" s="2"/>
      <c r="B734" s="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>
      <c r="A735" s="2"/>
      <c r="B735" s="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>
      <c r="A736" s="2"/>
      <c r="B736" s="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>
      <c r="A737" s="2"/>
      <c r="B737" s="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>
      <c r="A738" s="2"/>
      <c r="B738" s="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>
      <c r="A739" s="2"/>
      <c r="B739" s="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>
      <c r="A740" s="2"/>
      <c r="B740" s="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>
      <c r="A741" s="2"/>
      <c r="B741" s="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>
      <c r="A742" s="2"/>
      <c r="B742" s="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>
      <c r="A743" s="2"/>
      <c r="B743" s="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>
      <c r="A744" s="2"/>
      <c r="B744" s="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>
      <c r="A745" s="2"/>
      <c r="B745" s="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>
      <c r="A746" s="2"/>
      <c r="B746" s="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>
      <c r="A747" s="2"/>
      <c r="B747" s="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>
      <c r="A748" s="2"/>
      <c r="B748" s="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>
      <c r="A749" s="2"/>
      <c r="B749" s="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>
      <c r="A750" s="2"/>
      <c r="B750" s="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>
      <c r="A751" s="2"/>
      <c r="B751" s="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>
      <c r="A752" s="2"/>
      <c r="B752" s="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>
      <c r="A753" s="2"/>
      <c r="B753" s="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>
      <c r="A754" s="2"/>
      <c r="B754" s="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>
      <c r="A755" s="2"/>
      <c r="B755" s="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>
      <c r="A756" s="2"/>
      <c r="B756" s="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>
      <c r="A757" s="2"/>
      <c r="B757" s="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>
      <c r="A758" s="2"/>
      <c r="B758" s="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>
      <c r="A759" s="2"/>
      <c r="B759" s="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>
      <c r="A760" s="2"/>
      <c r="B760" s="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>
      <c r="A761" s="2"/>
      <c r="B761" s="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>
      <c r="A762" s="2"/>
      <c r="B762" s="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>
      <c r="A763" s="2"/>
      <c r="B763" s="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>
      <c r="A764" s="2"/>
      <c r="B764" s="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>
      <c r="A765" s="2"/>
      <c r="B765" s="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>
      <c r="A766" s="2"/>
      <c r="B766" s="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>
      <c r="A767" s="2"/>
      <c r="B767" s="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>
      <c r="A768" s="2"/>
      <c r="B768" s="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>
      <c r="A769" s="2"/>
      <c r="B769" s="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>
      <c r="A770" s="2"/>
      <c r="B770" s="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>
      <c r="A771" s="2"/>
      <c r="B771" s="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>
      <c r="A772" s="2"/>
      <c r="B772" s="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>
      <c r="A773" s="2"/>
      <c r="B773" s="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>
      <c r="A774" s="2"/>
      <c r="B774" s="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>
      <c r="A775" s="2"/>
      <c r="B775" s="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>
      <c r="A776" s="2"/>
      <c r="B776" s="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>
      <c r="A777" s="2"/>
      <c r="B777" s="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>
      <c r="A778" s="2"/>
      <c r="B778" s="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>
      <c r="A779" s="2"/>
      <c r="B779" s="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>
      <c r="A780" s="2"/>
      <c r="B780" s="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>
      <c r="A781" s="2"/>
      <c r="B781" s="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>
      <c r="A782" s="2"/>
      <c r="B782" s="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>
      <c r="A783" s="2"/>
      <c r="B783" s="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>
      <c r="A784" s="2"/>
      <c r="B784" s="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>
      <c r="A785" s="2"/>
      <c r="B785" s="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>
      <c r="A786" s="2"/>
      <c r="B786" s="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>
      <c r="A787" s="2"/>
      <c r="B787" s="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>
      <c r="A788" s="2"/>
      <c r="B788" s="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>
      <c r="A789" s="2"/>
      <c r="B789" s="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>
      <c r="A790" s="2"/>
      <c r="B790" s="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>
      <c r="A791" s="2"/>
      <c r="B791" s="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>
      <c r="A792" s="2"/>
      <c r="B792" s="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>
      <c r="A793" s="2"/>
      <c r="B793" s="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>
      <c r="A794" s="2"/>
      <c r="B794" s="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>
      <c r="A795" s="2"/>
      <c r="B795" s="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>
      <c r="A796" s="2"/>
      <c r="B796" s="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>
      <c r="A797" s="2"/>
      <c r="B797" s="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>
      <c r="A798" s="2"/>
      <c r="B798" s="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>
      <c r="A799" s="2"/>
      <c r="B799" s="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>
      <c r="A800" s="2"/>
      <c r="B800" s="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>
      <c r="A801" s="2"/>
      <c r="B801" s="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>
      <c r="A802" s="2"/>
      <c r="B802" s="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>
      <c r="A803" s="2"/>
      <c r="B803" s="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>
      <c r="A804" s="2"/>
      <c r="B804" s="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>
      <c r="A805" s="2"/>
      <c r="B805" s="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>
      <c r="A806" s="2"/>
      <c r="B806" s="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>
      <c r="A807" s="2"/>
      <c r="B807" s="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>
      <c r="A808" s="2"/>
      <c r="B808" s="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>
      <c r="A809" s="2"/>
      <c r="B809" s="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>
      <c r="A810" s="2"/>
      <c r="B810" s="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>
      <c r="A811" s="2"/>
      <c r="B811" s="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>
      <c r="A812" s="2"/>
      <c r="B812" s="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>
      <c r="A813" s="2"/>
      <c r="B813" s="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>
      <c r="A814" s="2"/>
      <c r="B814" s="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>
      <c r="A815" s="2"/>
      <c r="B815" s="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>
      <c r="A816" s="2"/>
      <c r="B816" s="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>
      <c r="A817" s="2"/>
      <c r="B817" s="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>
      <c r="A818" s="2"/>
      <c r="B818" s="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>
      <c r="A819" s="2"/>
      <c r="B819" s="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>
      <c r="A820" s="2"/>
      <c r="B820" s="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>
      <c r="A821" s="2"/>
      <c r="B821" s="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>
      <c r="A822" s="2"/>
      <c r="B822" s="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>
      <c r="A823" s="2"/>
      <c r="B823" s="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>
      <c r="A824" s="2"/>
      <c r="B824" s="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>
      <c r="A825" s="2"/>
      <c r="B825" s="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>
      <c r="A826" s="2"/>
      <c r="B826" s="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>
      <c r="A827" s="2"/>
      <c r="B827" s="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>
      <c r="A828" s="2"/>
      <c r="B828" s="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>
      <c r="A829" s="2"/>
      <c r="B829" s="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>
      <c r="A830" s="2"/>
      <c r="B830" s="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>
      <c r="A831" s="2"/>
      <c r="B831" s="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>
      <c r="A832" s="2"/>
      <c r="B832" s="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>
      <c r="A833" s="2"/>
      <c r="B833" s="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>
      <c r="A834" s="2"/>
      <c r="B834" s="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>
      <c r="A835" s="2"/>
      <c r="B835" s="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>
      <c r="A836" s="2"/>
      <c r="B836" s="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>
      <c r="A837" s="2"/>
      <c r="B837" s="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>
      <c r="A838" s="2"/>
      <c r="B838" s="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>
      <c r="A839" s="2"/>
      <c r="B839" s="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>
      <c r="A840" s="2"/>
      <c r="B840" s="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>
      <c r="A841" s="2"/>
      <c r="B841" s="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>
      <c r="A842" s="2"/>
      <c r="B842" s="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>
      <c r="A843" s="2"/>
      <c r="B843" s="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>
      <c r="A844" s="2"/>
      <c r="B844" s="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>
      <c r="A845" s="2"/>
      <c r="B845" s="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>
      <c r="A846" s="2"/>
      <c r="B846" s="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>
      <c r="A847" s="2"/>
      <c r="B847" s="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>
      <c r="A848" s="2"/>
      <c r="B848" s="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>
      <c r="A849" s="2"/>
      <c r="B849" s="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>
      <c r="A850" s="2"/>
      <c r="B850" s="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>
      <c r="A851" s="2"/>
      <c r="B851" s="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>
      <c r="A852" s="2"/>
      <c r="B852" s="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>
      <c r="A853" s="2"/>
      <c r="B853" s="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>
      <c r="A854" s="2"/>
      <c r="B854" s="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>
      <c r="A855" s="2"/>
      <c r="B855" s="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>
      <c r="A856" s="2"/>
      <c r="B856" s="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>
      <c r="A857" s="2"/>
      <c r="B857" s="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>
      <c r="A858" s="2"/>
      <c r="B858" s="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>
      <c r="A859" s="2"/>
      <c r="B859" s="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>
      <c r="A860" s="2"/>
      <c r="B860" s="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>
      <c r="A861" s="2"/>
      <c r="B861" s="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>
      <c r="A862" s="2"/>
      <c r="B862" s="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>
      <c r="A863" s="2"/>
      <c r="B863" s="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>
      <c r="A864" s="2"/>
      <c r="B864" s="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>
      <c r="A865" s="2"/>
      <c r="B865" s="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>
      <c r="A866" s="2"/>
      <c r="B866" s="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>
      <c r="A867" s="2"/>
      <c r="B867" s="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>
      <c r="A868" s="2"/>
      <c r="B868" s="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>
      <c r="A869" s="2"/>
      <c r="B869" s="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>
      <c r="A870" s="2"/>
      <c r="B870" s="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>
      <c r="A871" s="2"/>
      <c r="B871" s="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>
      <c r="A872" s="2"/>
      <c r="B872" s="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>
      <c r="A873" s="2"/>
      <c r="B873" s="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>
      <c r="A874" s="2"/>
      <c r="B874" s="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>
      <c r="A875" s="2"/>
      <c r="B875" s="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>
      <c r="A876" s="2"/>
      <c r="B876" s="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>
      <c r="A877" s="2"/>
      <c r="B877" s="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>
      <c r="A878" s="2"/>
      <c r="B878" s="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>
      <c r="A879" s="2"/>
      <c r="B879" s="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>
      <c r="A880" s="2"/>
      <c r="B880" s="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>
      <c r="A881" s="2"/>
      <c r="B881" s="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>
      <c r="A882" s="2"/>
      <c r="B882" s="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>
      <c r="A883" s="2"/>
      <c r="B883" s="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>
      <c r="A884" s="2"/>
      <c r="B884" s="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>
      <c r="A885" s="2"/>
      <c r="B885" s="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>
      <c r="A886" s="2"/>
      <c r="B886" s="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>
      <c r="A887" s="2"/>
      <c r="B887" s="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>
      <c r="A888" s="2"/>
      <c r="B888" s="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>
      <c r="A889" s="2"/>
      <c r="B889" s="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>
      <c r="A890" s="2"/>
      <c r="B890" s="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>
      <c r="A891" s="2"/>
      <c r="B891" s="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>
      <c r="A892" s="2"/>
      <c r="B892" s="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>
      <c r="A893" s="2"/>
      <c r="B893" s="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>
      <c r="A894" s="2"/>
      <c r="B894" s="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>
      <c r="A895" s="2"/>
      <c r="B895" s="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>
      <c r="A896" s="2"/>
      <c r="B896" s="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>
      <c r="A897" s="2"/>
      <c r="B897" s="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>
      <c r="A898" s="2"/>
      <c r="B898" s="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>
      <c r="A899" s="2"/>
      <c r="B899" s="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>
      <c r="A900" s="2"/>
      <c r="B900" s="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>
      <c r="A901" s="2"/>
      <c r="B901" s="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>
      <c r="A902" s="2"/>
      <c r="B902" s="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>
      <c r="A903" s="2"/>
      <c r="B903" s="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>
      <c r="A904" s="2"/>
      <c r="B904" s="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>
      <c r="A905" s="2"/>
      <c r="B905" s="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>
      <c r="A906" s="2"/>
      <c r="B906" s="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>
      <c r="A907" s="2"/>
      <c r="B907" s="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>
      <c r="A908" s="2"/>
      <c r="B908" s="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>
      <c r="A909" s="2"/>
      <c r="B909" s="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>
      <c r="A910" s="2"/>
      <c r="B910" s="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>
      <c r="A911" s="2"/>
      <c r="B911" s="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>
      <c r="A912" s="2"/>
      <c r="B912" s="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>
      <c r="A913" s="2"/>
      <c r="B913" s="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>
      <c r="A914" s="2"/>
      <c r="B914" s="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>
      <c r="A915" s="2"/>
      <c r="B915" s="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>
      <c r="A916" s="2"/>
      <c r="B916" s="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>
      <c r="A917" s="2"/>
      <c r="B917" s="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>
      <c r="A918" s="2"/>
      <c r="B918" s="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>
      <c r="A919" s="2"/>
      <c r="B919" s="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>
      <c r="A920" s="2"/>
      <c r="B920" s="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>
      <c r="A921" s="2"/>
      <c r="B921" s="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>
      <c r="A922" s="2"/>
      <c r="B922" s="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>
      <c r="A923" s="2"/>
      <c r="B923" s="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>
      <c r="A924" s="2"/>
      <c r="B924" s="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>
      <c r="A925" s="2"/>
      <c r="B925" s="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>
      <c r="A926" s="2"/>
      <c r="B926" s="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>
      <c r="A927" s="2"/>
      <c r="B927" s="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>
      <c r="A928" s="2"/>
      <c r="B928" s="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>
      <c r="A929" s="2"/>
      <c r="B929" s="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>
      <c r="A930" s="2"/>
      <c r="B930" s="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>
      <c r="A931" s="2"/>
      <c r="B931" s="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>
      <c r="A932" s="2"/>
      <c r="B932" s="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>
      <c r="A933" s="2"/>
      <c r="B933" s="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>
      <c r="A934" s="2"/>
      <c r="B934" s="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>
      <c r="A935" s="2"/>
      <c r="B935" s="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>
      <c r="A936" s="2"/>
      <c r="B936" s="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>
      <c r="A937" s="2"/>
      <c r="B937" s="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>
      <c r="A938" s="2"/>
      <c r="B938" s="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>
      <c r="A939" s="2"/>
      <c r="B939" s="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>
      <c r="A940" s="2"/>
      <c r="B940" s="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>
      <c r="A941" s="2"/>
      <c r="B941" s="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>
      <c r="A942" s="2"/>
      <c r="B942" s="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>
      <c r="A943" s="2"/>
      <c r="B943" s="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>
      <c r="A944" s="2"/>
      <c r="B944" s="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>
      <c r="A945" s="2"/>
      <c r="B945" s="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>
      <c r="A946" s="2"/>
      <c r="B946" s="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>
      <c r="A947" s="2"/>
      <c r="B947" s="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>
      <c r="A948" s="2"/>
      <c r="B948" s="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>
      <c r="A949" s="2"/>
      <c r="B949" s="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>
      <c r="A950" s="2"/>
      <c r="B950" s="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>
      <c r="A951" s="2"/>
      <c r="B951" s="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>
      <c r="A952" s="2"/>
      <c r="B952" s="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>
      <c r="A953" s="2"/>
      <c r="B953" s="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>
      <c r="A954" s="2"/>
      <c r="B954" s="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>
      <c r="A955" s="2"/>
      <c r="B955" s="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>
      <c r="A956" s="2"/>
      <c r="B956" s="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>
      <c r="A957" s="2"/>
      <c r="B957" s="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>
      <c r="A958" s="2"/>
      <c r="B958" s="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>
      <c r="A959" s="2"/>
      <c r="B959" s="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>
      <c r="A960" s="2"/>
      <c r="B960" s="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>
      <c r="A961" s="2"/>
      <c r="B961" s="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>
      <c r="A962" s="2"/>
      <c r="B962" s="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>
      <c r="A963" s="2"/>
      <c r="B963" s="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>
      <c r="A964" s="2"/>
      <c r="B964" s="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>
      <c r="A965" s="2"/>
      <c r="B965" s="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>
      <c r="A966" s="2"/>
      <c r="B966" s="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>
      <c r="A967" s="2"/>
      <c r="B967" s="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>
      <c r="A968" s="2"/>
      <c r="B968" s="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>
      <c r="A969" s="2"/>
      <c r="B969" s="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>
      <c r="A970" s="2"/>
      <c r="B970" s="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>
      <c r="A971" s="2"/>
      <c r="B971" s="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</sheetData>
  <hyperlinks>
    <hyperlink ref="B9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10" workbookViewId="0">
      <selection activeCell="E23" sqref="E23"/>
    </sheetView>
  </sheetViews>
  <sheetFormatPr defaultColWidth="8.5625" defaultRowHeight="14.25"/>
  <cols>
    <col min="1" max="1" width="8.25" style="10" customWidth="1"/>
    <col min="2" max="2" width="42.875" style="10" customWidth="1"/>
    <col min="3" max="37" width="8.5625" style="10"/>
    <col min="38" max="38" width="7.5" style="10" customWidth="1"/>
    <col min="39" max="16384" width="8.5625" style="10"/>
  </cols>
  <sheetData>
    <row r="1" spans="1:37" ht="15" customHeight="1" thickBot="1">
      <c r="B1" s="11" t="s">
        <v>129</v>
      </c>
      <c r="C1" s="12">
        <v>2017</v>
      </c>
      <c r="D1" s="12">
        <v>2018</v>
      </c>
      <c r="E1" s="12">
        <v>2019</v>
      </c>
      <c r="F1" s="12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</row>
    <row r="2" spans="1:37" ht="15" customHeight="1" thickTop="1"/>
    <row r="3" spans="1:37" ht="15" customHeight="1">
      <c r="C3" s="13" t="s">
        <v>13</v>
      </c>
      <c r="D3" s="13" t="s">
        <v>7</v>
      </c>
      <c r="E3" s="13"/>
      <c r="F3" s="13"/>
      <c r="G3" s="13"/>
    </row>
    <row r="4" spans="1:37" ht="15" customHeight="1">
      <c r="C4" s="13" t="s">
        <v>14</v>
      </c>
      <c r="D4" s="13" t="s">
        <v>130</v>
      </c>
      <c r="E4" s="13"/>
      <c r="F4" s="13"/>
      <c r="G4" s="13" t="s">
        <v>15</v>
      </c>
    </row>
    <row r="5" spans="1:37" ht="15" customHeight="1">
      <c r="C5" s="13" t="s">
        <v>16</v>
      </c>
      <c r="D5" s="13" t="s">
        <v>131</v>
      </c>
      <c r="E5" s="13"/>
      <c r="F5" s="13"/>
      <c r="G5" s="13"/>
    </row>
    <row r="6" spans="1:37" ht="15" customHeight="1">
      <c r="C6" s="13" t="s">
        <v>17</v>
      </c>
      <c r="D6" s="13"/>
      <c r="E6" s="13" t="s">
        <v>132</v>
      </c>
      <c r="F6" s="13"/>
      <c r="G6" s="13"/>
    </row>
    <row r="10" spans="1:37" ht="15" customHeight="1">
      <c r="A10" s="14" t="s">
        <v>18</v>
      </c>
      <c r="B10" s="15" t="s">
        <v>19</v>
      </c>
    </row>
    <row r="11" spans="1:37" ht="15" customHeight="1">
      <c r="B11" s="11" t="s">
        <v>20</v>
      </c>
    </row>
    <row r="12" spans="1:37" ht="15" customHeight="1">
      <c r="B12" s="11" t="s">
        <v>148</v>
      </c>
      <c r="C12" s="16" t="s">
        <v>148</v>
      </c>
      <c r="D12" s="16" t="s">
        <v>148</v>
      </c>
      <c r="E12" s="16" t="s">
        <v>148</v>
      </c>
      <c r="F12" s="16" t="s">
        <v>148</v>
      </c>
      <c r="G12" s="16" t="s">
        <v>148</v>
      </c>
      <c r="H12" s="16" t="s">
        <v>148</v>
      </c>
      <c r="I12" s="16" t="s">
        <v>148</v>
      </c>
      <c r="J12" s="16" t="s">
        <v>148</v>
      </c>
      <c r="K12" s="16" t="s">
        <v>148</v>
      </c>
      <c r="L12" s="16" t="s">
        <v>148</v>
      </c>
      <c r="M12" s="16" t="s">
        <v>148</v>
      </c>
      <c r="N12" s="16" t="s">
        <v>148</v>
      </c>
      <c r="O12" s="16" t="s">
        <v>148</v>
      </c>
      <c r="P12" s="16" t="s">
        <v>148</v>
      </c>
      <c r="Q12" s="16" t="s">
        <v>148</v>
      </c>
      <c r="R12" s="16" t="s">
        <v>148</v>
      </c>
      <c r="S12" s="16" t="s">
        <v>148</v>
      </c>
      <c r="T12" s="16" t="s">
        <v>148</v>
      </c>
      <c r="U12" s="16" t="s">
        <v>148</v>
      </c>
      <c r="V12" s="16" t="s">
        <v>148</v>
      </c>
      <c r="W12" s="16" t="s">
        <v>148</v>
      </c>
      <c r="X12" s="16" t="s">
        <v>148</v>
      </c>
      <c r="Y12" s="16" t="s">
        <v>148</v>
      </c>
      <c r="Z12" s="16" t="s">
        <v>148</v>
      </c>
      <c r="AA12" s="16" t="s">
        <v>148</v>
      </c>
      <c r="AB12" s="16" t="s">
        <v>148</v>
      </c>
      <c r="AC12" s="16" t="s">
        <v>148</v>
      </c>
      <c r="AD12" s="16" t="s">
        <v>148</v>
      </c>
      <c r="AE12" s="16" t="s">
        <v>148</v>
      </c>
      <c r="AF12" s="16" t="s">
        <v>148</v>
      </c>
      <c r="AG12" s="16" t="s">
        <v>148</v>
      </c>
      <c r="AH12" s="16" t="s">
        <v>148</v>
      </c>
      <c r="AI12" s="16" t="s">
        <v>148</v>
      </c>
      <c r="AJ12" s="16" t="s">
        <v>148</v>
      </c>
      <c r="AK12" s="16" t="s">
        <v>133</v>
      </c>
    </row>
    <row r="13" spans="1:37" ht="15" customHeight="1" thickBot="1">
      <c r="B13" s="12" t="s">
        <v>21</v>
      </c>
      <c r="C13" s="12">
        <v>2017</v>
      </c>
      <c r="D13" s="12">
        <v>2018</v>
      </c>
      <c r="E13" s="12">
        <v>2019</v>
      </c>
      <c r="F13" s="12">
        <v>2020</v>
      </c>
      <c r="G13" s="12">
        <v>2021</v>
      </c>
      <c r="H13" s="12">
        <v>2022</v>
      </c>
      <c r="I13" s="12">
        <v>2023</v>
      </c>
      <c r="J13" s="12">
        <v>2024</v>
      </c>
      <c r="K13" s="12">
        <v>2025</v>
      </c>
      <c r="L13" s="12">
        <v>2026</v>
      </c>
      <c r="M13" s="12">
        <v>2027</v>
      </c>
      <c r="N13" s="12">
        <v>2028</v>
      </c>
      <c r="O13" s="12">
        <v>2029</v>
      </c>
      <c r="P13" s="12">
        <v>2030</v>
      </c>
      <c r="Q13" s="12">
        <v>2031</v>
      </c>
      <c r="R13" s="12">
        <v>2032</v>
      </c>
      <c r="S13" s="12">
        <v>2033</v>
      </c>
      <c r="T13" s="12">
        <v>2034</v>
      </c>
      <c r="U13" s="12">
        <v>2035</v>
      </c>
      <c r="V13" s="12">
        <v>2036</v>
      </c>
      <c r="W13" s="12">
        <v>2037</v>
      </c>
      <c r="X13" s="12">
        <v>2038</v>
      </c>
      <c r="Y13" s="12">
        <v>2039</v>
      </c>
      <c r="Z13" s="12">
        <v>2040</v>
      </c>
      <c r="AA13" s="12">
        <v>2041</v>
      </c>
      <c r="AB13" s="12">
        <v>2042</v>
      </c>
      <c r="AC13" s="12">
        <v>2043</v>
      </c>
      <c r="AD13" s="12">
        <v>2044</v>
      </c>
      <c r="AE13" s="12">
        <v>2045</v>
      </c>
      <c r="AF13" s="12">
        <v>2046</v>
      </c>
      <c r="AG13" s="12">
        <v>2047</v>
      </c>
      <c r="AH13" s="12">
        <v>2048</v>
      </c>
      <c r="AI13" s="12">
        <v>2049</v>
      </c>
      <c r="AJ13" s="12">
        <v>2050</v>
      </c>
      <c r="AK13" s="12">
        <v>2050</v>
      </c>
    </row>
    <row r="14" spans="1:37" ht="15" customHeight="1" thickTop="1"/>
    <row r="15" spans="1:37" ht="15" customHeight="1">
      <c r="B15" s="17" t="s">
        <v>22</v>
      </c>
    </row>
    <row r="16" spans="1:37" ht="15" customHeight="1">
      <c r="B16" s="17" t="s">
        <v>23</v>
      </c>
    </row>
    <row r="17" spans="1:37" ht="15" customHeight="1">
      <c r="A17" s="14" t="s">
        <v>24</v>
      </c>
      <c r="B17" s="18" t="s">
        <v>25</v>
      </c>
      <c r="C17" s="19">
        <v>249.06146200000001</v>
      </c>
      <c r="D17" s="19">
        <v>236.698669</v>
      </c>
      <c r="E17" s="19">
        <v>229.95034799999999</v>
      </c>
      <c r="F17" s="19">
        <v>227.71237199999999</v>
      </c>
      <c r="G17" s="19">
        <v>219.57415800000001</v>
      </c>
      <c r="H17" s="19">
        <v>211.284424</v>
      </c>
      <c r="I17" s="19">
        <v>199.18562299999999</v>
      </c>
      <c r="J17" s="19">
        <v>186.92103599999999</v>
      </c>
      <c r="K17" s="19">
        <v>176.33551</v>
      </c>
      <c r="L17" s="19">
        <v>171.03500399999999</v>
      </c>
      <c r="M17" s="19">
        <v>167.38041699999999</v>
      </c>
      <c r="N17" s="19">
        <v>165.30001799999999</v>
      </c>
      <c r="O17" s="19">
        <v>164.75401299999999</v>
      </c>
      <c r="P17" s="19">
        <v>161.84200999999999</v>
      </c>
      <c r="Q17" s="19">
        <v>159.19802899999999</v>
      </c>
      <c r="R17" s="19">
        <v>154.03201300000001</v>
      </c>
      <c r="S17" s="19">
        <v>154.03201300000001</v>
      </c>
      <c r="T17" s="19">
        <v>151.13092</v>
      </c>
      <c r="U17" s="19">
        <v>151.13092</v>
      </c>
      <c r="V17" s="19">
        <v>151.13092</v>
      </c>
      <c r="W17" s="19">
        <v>149.966812</v>
      </c>
      <c r="X17" s="19">
        <v>149.966812</v>
      </c>
      <c r="Y17" s="19">
        <v>149.966812</v>
      </c>
      <c r="Z17" s="19">
        <v>149.966812</v>
      </c>
      <c r="AA17" s="19">
        <v>148.74981700000001</v>
      </c>
      <c r="AB17" s="19">
        <v>148.74981700000001</v>
      </c>
      <c r="AC17" s="19">
        <v>148.18580600000001</v>
      </c>
      <c r="AD17" s="19">
        <v>148.18580600000001</v>
      </c>
      <c r="AE17" s="19">
        <v>148.18580600000001</v>
      </c>
      <c r="AF17" s="19">
        <v>148.18580600000001</v>
      </c>
      <c r="AG17" s="19">
        <v>148.18580600000001</v>
      </c>
      <c r="AH17" s="19">
        <v>148.18580600000001</v>
      </c>
      <c r="AI17" s="19">
        <v>148.18580600000001</v>
      </c>
      <c r="AJ17" s="19">
        <v>148.18580600000001</v>
      </c>
      <c r="AK17" s="20">
        <v>-1.4527999999999999E-2</v>
      </c>
    </row>
    <row r="18" spans="1:37" ht="15" customHeight="1">
      <c r="A18" s="14" t="s">
        <v>26</v>
      </c>
      <c r="B18" s="18" t="s">
        <v>27</v>
      </c>
      <c r="C18" s="19">
        <v>86.232910000000004</v>
      </c>
      <c r="D18" s="19">
        <v>82.614104999999995</v>
      </c>
      <c r="E18" s="19">
        <v>80.766105999999994</v>
      </c>
      <c r="F18" s="19">
        <v>79.243210000000005</v>
      </c>
      <c r="G18" s="19">
        <v>72.473808000000005</v>
      </c>
      <c r="H18" s="19">
        <v>70.327506999999997</v>
      </c>
      <c r="I18" s="19">
        <v>68.559905999999998</v>
      </c>
      <c r="J18" s="19">
        <v>65.484306000000004</v>
      </c>
      <c r="K18" s="19">
        <v>64.027114999999995</v>
      </c>
      <c r="L18" s="19">
        <v>60.366714000000002</v>
      </c>
      <c r="M18" s="19">
        <v>59.844710999999997</v>
      </c>
      <c r="N18" s="19">
        <v>59.045211999999999</v>
      </c>
      <c r="O18" s="19">
        <v>57.401909000000003</v>
      </c>
      <c r="P18" s="19">
        <v>57.401909000000003</v>
      </c>
      <c r="Q18" s="19">
        <v>57.291907999999999</v>
      </c>
      <c r="R18" s="19">
        <v>57.622909999999997</v>
      </c>
      <c r="S18" s="19">
        <v>57.387909000000001</v>
      </c>
      <c r="T18" s="19">
        <v>57.307907</v>
      </c>
      <c r="U18" s="19">
        <v>57.208908000000001</v>
      </c>
      <c r="V18" s="19">
        <v>56.908904999999997</v>
      </c>
      <c r="W18" s="19">
        <v>56.908904999999997</v>
      </c>
      <c r="X18" s="19">
        <v>56.686905000000003</v>
      </c>
      <c r="Y18" s="19">
        <v>56.686905000000003</v>
      </c>
      <c r="Z18" s="19">
        <v>56.686905000000003</v>
      </c>
      <c r="AA18" s="19">
        <v>56.464905000000002</v>
      </c>
      <c r="AB18" s="19">
        <v>56.067909</v>
      </c>
      <c r="AC18" s="19">
        <v>56.067909</v>
      </c>
      <c r="AD18" s="19">
        <v>56.067909</v>
      </c>
      <c r="AE18" s="19">
        <v>55.94191</v>
      </c>
      <c r="AF18" s="19">
        <v>55.94191</v>
      </c>
      <c r="AG18" s="19">
        <v>55.94191</v>
      </c>
      <c r="AH18" s="19">
        <v>55.94191</v>
      </c>
      <c r="AI18" s="19">
        <v>55.94191</v>
      </c>
      <c r="AJ18" s="19">
        <v>55.94191</v>
      </c>
      <c r="AK18" s="20">
        <v>-1.2109E-2</v>
      </c>
    </row>
    <row r="19" spans="1:37" ht="15" customHeight="1">
      <c r="A19" s="14" t="s">
        <v>28</v>
      </c>
      <c r="B19" s="18" t="s">
        <v>29</v>
      </c>
      <c r="C19" s="19">
        <v>215.544128</v>
      </c>
      <c r="D19" s="19">
        <v>233.12274199999999</v>
      </c>
      <c r="E19" s="19">
        <v>239.77252200000001</v>
      </c>
      <c r="F19" s="19">
        <v>249.41815199999999</v>
      </c>
      <c r="G19" s="19">
        <v>264.584473</v>
      </c>
      <c r="H19" s="19">
        <v>270.80749500000002</v>
      </c>
      <c r="I19" s="19">
        <v>280.61086999999998</v>
      </c>
      <c r="J19" s="19">
        <v>293.17587300000002</v>
      </c>
      <c r="K19" s="19">
        <v>307.16619900000001</v>
      </c>
      <c r="L19" s="19">
        <v>315.12600700000002</v>
      </c>
      <c r="M19" s="19">
        <v>323.84570300000001</v>
      </c>
      <c r="N19" s="19">
        <v>328.71765099999999</v>
      </c>
      <c r="O19" s="19">
        <v>333.698914</v>
      </c>
      <c r="P19" s="19">
        <v>343.762878</v>
      </c>
      <c r="Q19" s="19">
        <v>349.285461</v>
      </c>
      <c r="R19" s="19">
        <v>359.42764299999999</v>
      </c>
      <c r="S19" s="19">
        <v>366.74774200000002</v>
      </c>
      <c r="T19" s="19">
        <v>377.36492900000002</v>
      </c>
      <c r="U19" s="19">
        <v>380.44986</v>
      </c>
      <c r="V19" s="19">
        <v>386.45919800000001</v>
      </c>
      <c r="W19" s="19">
        <v>396.436554</v>
      </c>
      <c r="X19" s="19">
        <v>399.53066999999999</v>
      </c>
      <c r="Y19" s="19">
        <v>405.848907</v>
      </c>
      <c r="Z19" s="19">
        <v>412.29586799999998</v>
      </c>
      <c r="AA19" s="19">
        <v>420.327606</v>
      </c>
      <c r="AB19" s="19">
        <v>425.83251999999999</v>
      </c>
      <c r="AC19" s="19">
        <v>432.41735799999998</v>
      </c>
      <c r="AD19" s="19">
        <v>439.58904999999999</v>
      </c>
      <c r="AE19" s="19">
        <v>447.87683099999998</v>
      </c>
      <c r="AF19" s="19">
        <v>454.92938199999998</v>
      </c>
      <c r="AG19" s="19">
        <v>458.05413800000002</v>
      </c>
      <c r="AH19" s="19">
        <v>464.36187699999999</v>
      </c>
      <c r="AI19" s="19">
        <v>468.72094700000002</v>
      </c>
      <c r="AJ19" s="19">
        <v>475.179688</v>
      </c>
      <c r="AK19" s="20">
        <v>2.2502999999999999E-2</v>
      </c>
    </row>
    <row r="20" spans="1:37" ht="15" customHeight="1">
      <c r="A20" s="14" t="s">
        <v>30</v>
      </c>
      <c r="B20" s="18" t="s">
        <v>31</v>
      </c>
      <c r="C20" s="19">
        <v>137.230042</v>
      </c>
      <c r="D20" s="19">
        <v>138.84141500000001</v>
      </c>
      <c r="E20" s="19">
        <v>146.102036</v>
      </c>
      <c r="F20" s="19">
        <v>152.69631999999999</v>
      </c>
      <c r="G20" s="19">
        <v>151.33931000000001</v>
      </c>
      <c r="H20" s="19">
        <v>151.801849</v>
      </c>
      <c r="I20" s="19">
        <v>151.59367399999999</v>
      </c>
      <c r="J20" s="19">
        <v>151.944366</v>
      </c>
      <c r="K20" s="19">
        <v>152.634064</v>
      </c>
      <c r="L20" s="19">
        <v>153.410797</v>
      </c>
      <c r="M20" s="19">
        <v>155.21005199999999</v>
      </c>
      <c r="N20" s="19">
        <v>156.07605000000001</v>
      </c>
      <c r="O20" s="19">
        <v>155.95045500000001</v>
      </c>
      <c r="P20" s="19">
        <v>156.04567</v>
      </c>
      <c r="Q20" s="19">
        <v>156.94549599999999</v>
      </c>
      <c r="R20" s="19">
        <v>157.26397700000001</v>
      </c>
      <c r="S20" s="19">
        <v>157.683075</v>
      </c>
      <c r="T20" s="19">
        <v>157.70822100000001</v>
      </c>
      <c r="U20" s="19">
        <v>158.828857</v>
      </c>
      <c r="V20" s="19">
        <v>159.682648</v>
      </c>
      <c r="W20" s="19">
        <v>159.682648</v>
      </c>
      <c r="X20" s="19">
        <v>160.391266</v>
      </c>
      <c r="Y20" s="19">
        <v>161.883881</v>
      </c>
      <c r="Z20" s="19">
        <v>163.28613300000001</v>
      </c>
      <c r="AA20" s="19">
        <v>163.76049800000001</v>
      </c>
      <c r="AB20" s="19">
        <v>165.28421</v>
      </c>
      <c r="AC20" s="19">
        <v>165.600876</v>
      </c>
      <c r="AD20" s="19">
        <v>167.21106</v>
      </c>
      <c r="AE20" s="19">
        <v>168.97247300000001</v>
      </c>
      <c r="AF20" s="19">
        <v>170.987427</v>
      </c>
      <c r="AG20" s="19">
        <v>173.50466900000001</v>
      </c>
      <c r="AH20" s="19">
        <v>176.40557899999999</v>
      </c>
      <c r="AI20" s="19">
        <v>179.74163799999999</v>
      </c>
      <c r="AJ20" s="19">
        <v>181.77668800000001</v>
      </c>
      <c r="AK20" s="20">
        <v>8.456E-3</v>
      </c>
    </row>
    <row r="21" spans="1:37" ht="15" customHeight="1">
      <c r="A21" s="14" t="s">
        <v>32</v>
      </c>
      <c r="B21" s="18" t="s">
        <v>33</v>
      </c>
      <c r="C21" s="19">
        <v>99.628906000000001</v>
      </c>
      <c r="D21" s="19">
        <v>99.062209999999993</v>
      </c>
      <c r="E21" s="19">
        <v>98.047211000000004</v>
      </c>
      <c r="F21" s="19">
        <v>96.152816999999999</v>
      </c>
      <c r="G21" s="19">
        <v>92.892105000000001</v>
      </c>
      <c r="H21" s="19">
        <v>89.331314000000006</v>
      </c>
      <c r="I21" s="19">
        <v>85.948807000000002</v>
      </c>
      <c r="J21" s="19">
        <v>85.948807000000002</v>
      </c>
      <c r="K21" s="19">
        <v>82.725403</v>
      </c>
      <c r="L21" s="19">
        <v>81.607406999999995</v>
      </c>
      <c r="M21" s="19">
        <v>81.607406999999995</v>
      </c>
      <c r="N21" s="19">
        <v>81.607406999999995</v>
      </c>
      <c r="O21" s="19">
        <v>81.632430999999997</v>
      </c>
      <c r="P21" s="19">
        <v>81.682456999999999</v>
      </c>
      <c r="Q21" s="19">
        <v>81.757537999999997</v>
      </c>
      <c r="R21" s="19">
        <v>80.424637000000004</v>
      </c>
      <c r="S21" s="19">
        <v>80.549773999999999</v>
      </c>
      <c r="T21" s="19">
        <v>80.674896000000004</v>
      </c>
      <c r="U21" s="19">
        <v>80.800033999999997</v>
      </c>
      <c r="V21" s="19">
        <v>80.925156000000001</v>
      </c>
      <c r="W21" s="19">
        <v>81.050285000000002</v>
      </c>
      <c r="X21" s="19">
        <v>81.175415000000001</v>
      </c>
      <c r="Y21" s="19">
        <v>81.300551999999996</v>
      </c>
      <c r="Z21" s="19">
        <v>81.425674000000001</v>
      </c>
      <c r="AA21" s="19">
        <v>81.550811999999993</v>
      </c>
      <c r="AB21" s="19">
        <v>81.675933999999998</v>
      </c>
      <c r="AC21" s="19">
        <v>81.801070999999993</v>
      </c>
      <c r="AD21" s="19">
        <v>81.926192999999998</v>
      </c>
      <c r="AE21" s="19">
        <v>82.051331000000005</v>
      </c>
      <c r="AF21" s="19">
        <v>82.176452999999995</v>
      </c>
      <c r="AG21" s="19">
        <v>82.301590000000004</v>
      </c>
      <c r="AH21" s="19">
        <v>82.426711999999995</v>
      </c>
      <c r="AI21" s="19">
        <v>82.551849000000004</v>
      </c>
      <c r="AJ21" s="19">
        <v>82.676979000000003</v>
      </c>
      <c r="AK21" s="20">
        <v>-5.6340000000000001E-3</v>
      </c>
    </row>
    <row r="22" spans="1:37" ht="15" customHeight="1">
      <c r="A22" s="14" t="s">
        <v>34</v>
      </c>
      <c r="B22" s="18" t="s">
        <v>35</v>
      </c>
      <c r="C22" s="19">
        <v>22.810403999999998</v>
      </c>
      <c r="D22" s="19">
        <v>22.810403999999998</v>
      </c>
      <c r="E22" s="19">
        <v>22.810403999999998</v>
      </c>
      <c r="F22" s="19">
        <v>22.810403999999998</v>
      </c>
      <c r="G22" s="19">
        <v>22.810403999999998</v>
      </c>
      <c r="H22" s="19">
        <v>22.810403999999998</v>
      </c>
      <c r="I22" s="19">
        <v>22.810403999999998</v>
      </c>
      <c r="J22" s="19">
        <v>22.810403999999998</v>
      </c>
      <c r="K22" s="19">
        <v>22.810403999999998</v>
      </c>
      <c r="L22" s="19">
        <v>22.810403999999998</v>
      </c>
      <c r="M22" s="19">
        <v>22.810403999999998</v>
      </c>
      <c r="N22" s="19">
        <v>22.810403999999998</v>
      </c>
      <c r="O22" s="19">
        <v>22.810403999999998</v>
      </c>
      <c r="P22" s="19">
        <v>22.810403999999998</v>
      </c>
      <c r="Q22" s="19">
        <v>22.810403999999998</v>
      </c>
      <c r="R22" s="19">
        <v>22.810403999999998</v>
      </c>
      <c r="S22" s="19">
        <v>22.810403999999998</v>
      </c>
      <c r="T22" s="19">
        <v>22.810403999999998</v>
      </c>
      <c r="U22" s="19">
        <v>22.810403999999998</v>
      </c>
      <c r="V22" s="19">
        <v>22.810403999999998</v>
      </c>
      <c r="W22" s="19">
        <v>22.810403999999998</v>
      </c>
      <c r="X22" s="19">
        <v>22.810403999999998</v>
      </c>
      <c r="Y22" s="19">
        <v>22.810403999999998</v>
      </c>
      <c r="Z22" s="19">
        <v>22.810403999999998</v>
      </c>
      <c r="AA22" s="19">
        <v>22.810403999999998</v>
      </c>
      <c r="AB22" s="19">
        <v>22.810403999999998</v>
      </c>
      <c r="AC22" s="19">
        <v>22.810403999999998</v>
      </c>
      <c r="AD22" s="19">
        <v>22.810403999999998</v>
      </c>
      <c r="AE22" s="19">
        <v>22.810403999999998</v>
      </c>
      <c r="AF22" s="19">
        <v>22.810403999999998</v>
      </c>
      <c r="AG22" s="19">
        <v>22.810403999999998</v>
      </c>
      <c r="AH22" s="19">
        <v>22.810403999999998</v>
      </c>
      <c r="AI22" s="19">
        <v>22.810403999999998</v>
      </c>
      <c r="AJ22" s="19">
        <v>22.810403999999998</v>
      </c>
      <c r="AK22" s="20">
        <v>0</v>
      </c>
    </row>
    <row r="23" spans="1:37" ht="15" customHeight="1">
      <c r="A23" s="14" t="s">
        <v>36</v>
      </c>
      <c r="B23" s="18" t="s">
        <v>37</v>
      </c>
      <c r="C23" s="19">
        <v>0.59219999999999995</v>
      </c>
      <c r="D23" s="19">
        <v>0.75249999999999995</v>
      </c>
      <c r="E23" s="19">
        <v>0.79849999999999999</v>
      </c>
      <c r="F23" s="19">
        <v>0.91949999999999998</v>
      </c>
      <c r="G23" s="19">
        <v>1.1695</v>
      </c>
      <c r="H23" s="19">
        <v>1.4195</v>
      </c>
      <c r="I23" s="19">
        <v>1.6695</v>
      </c>
      <c r="J23" s="19">
        <v>1.9185000000000001</v>
      </c>
      <c r="K23" s="19">
        <v>1.9185000000000001</v>
      </c>
      <c r="L23" s="19">
        <v>1.9185000000000001</v>
      </c>
      <c r="M23" s="19">
        <v>1.9185000000000001</v>
      </c>
      <c r="N23" s="19">
        <v>1.9185000000000001</v>
      </c>
      <c r="O23" s="19">
        <v>1.9185000000000001</v>
      </c>
      <c r="P23" s="19">
        <v>1.9185000000000001</v>
      </c>
      <c r="Q23" s="19">
        <v>4.7154999999999996</v>
      </c>
      <c r="R23" s="19">
        <v>5.7134400000000003</v>
      </c>
      <c r="S23" s="19">
        <v>5.7134400000000003</v>
      </c>
      <c r="T23" s="19">
        <v>6.4754300000000002</v>
      </c>
      <c r="U23" s="19">
        <v>8.0014579999999995</v>
      </c>
      <c r="V23" s="19">
        <v>9.2728990000000007</v>
      </c>
      <c r="W23" s="19">
        <v>9.2813060000000007</v>
      </c>
      <c r="X23" s="19">
        <v>12.197307</v>
      </c>
      <c r="Y23" s="19">
        <v>12.439215000000001</v>
      </c>
      <c r="Z23" s="19">
        <v>15.457274</v>
      </c>
      <c r="AA23" s="19">
        <v>18.583275</v>
      </c>
      <c r="AB23" s="19">
        <v>18.818812999999999</v>
      </c>
      <c r="AC23" s="19">
        <v>20.16357</v>
      </c>
      <c r="AD23" s="19">
        <v>20.803711</v>
      </c>
      <c r="AE23" s="19">
        <v>21.957172</v>
      </c>
      <c r="AF23" s="19">
        <v>23.104578</v>
      </c>
      <c r="AG23" s="19">
        <v>26.104578</v>
      </c>
      <c r="AH23" s="19">
        <v>27.820377000000001</v>
      </c>
      <c r="AI23" s="19">
        <v>27.820377000000001</v>
      </c>
      <c r="AJ23" s="19">
        <v>30.820377000000001</v>
      </c>
      <c r="AK23" s="20">
        <v>0.123014</v>
      </c>
    </row>
    <row r="24" spans="1:37" ht="15" customHeight="1">
      <c r="A24" s="14" t="s">
        <v>38</v>
      </c>
      <c r="B24" s="18" t="s">
        <v>39</v>
      </c>
      <c r="C24" s="19">
        <v>0.10100000000000001</v>
      </c>
      <c r="D24" s="19">
        <v>0.1024</v>
      </c>
      <c r="E24" s="19">
        <v>0.1176</v>
      </c>
      <c r="F24" s="19">
        <v>0.11650000000000001</v>
      </c>
      <c r="G24" s="19">
        <v>0.116581</v>
      </c>
      <c r="H24" s="19">
        <v>0.116662</v>
      </c>
      <c r="I24" s="19">
        <v>0.116743</v>
      </c>
      <c r="J24" s="19">
        <v>0.116824</v>
      </c>
      <c r="K24" s="19">
        <v>0.116905</v>
      </c>
      <c r="L24" s="19">
        <v>0.11698600000000001</v>
      </c>
      <c r="M24" s="19">
        <v>0.117067</v>
      </c>
      <c r="N24" s="19">
        <v>0.117148</v>
      </c>
      <c r="O24" s="19">
        <v>0.117229</v>
      </c>
      <c r="P24" s="19">
        <v>0.11731</v>
      </c>
      <c r="Q24" s="19">
        <v>0.117391</v>
      </c>
      <c r="R24" s="19">
        <v>0.11747199999999999</v>
      </c>
      <c r="S24" s="19">
        <v>0.11755400000000001</v>
      </c>
      <c r="T24" s="19">
        <v>0.11761000000000001</v>
      </c>
      <c r="U24" s="19">
        <v>0.117636</v>
      </c>
      <c r="V24" s="19">
        <v>0.117647</v>
      </c>
      <c r="W24" s="19">
        <v>0.11765299999999999</v>
      </c>
      <c r="X24" s="19">
        <v>0.117659</v>
      </c>
      <c r="Y24" s="19">
        <v>0.11766</v>
      </c>
      <c r="Z24" s="19">
        <v>0.117661</v>
      </c>
      <c r="AA24" s="19">
        <v>0.117662</v>
      </c>
      <c r="AB24" s="19">
        <v>0.117663</v>
      </c>
      <c r="AC24" s="19">
        <v>0.117664</v>
      </c>
      <c r="AD24" s="19">
        <v>0.11766500000000001</v>
      </c>
      <c r="AE24" s="19">
        <v>0.11766600000000001</v>
      </c>
      <c r="AF24" s="19">
        <v>0.119976</v>
      </c>
      <c r="AG24" s="19">
        <v>0.121998</v>
      </c>
      <c r="AH24" s="19">
        <v>0.121998</v>
      </c>
      <c r="AI24" s="19">
        <v>0.121998</v>
      </c>
      <c r="AJ24" s="19">
        <v>0.123569</v>
      </c>
      <c r="AK24" s="20">
        <v>5.8900000000000003E-3</v>
      </c>
    </row>
    <row r="25" spans="1:37" ht="15" customHeight="1">
      <c r="A25" s="14" t="s">
        <v>40</v>
      </c>
      <c r="B25" s="18" t="s">
        <v>41</v>
      </c>
      <c r="C25" s="19">
        <v>201.21060199999999</v>
      </c>
      <c r="D25" s="19">
        <v>214.30001799999999</v>
      </c>
      <c r="E25" s="19">
        <v>229.26295500000001</v>
      </c>
      <c r="F25" s="19">
        <v>241.686218</v>
      </c>
      <c r="G25" s="19">
        <v>256.39144900000002</v>
      </c>
      <c r="H25" s="19">
        <v>267.14679000000001</v>
      </c>
      <c r="I25" s="19">
        <v>278.43472300000002</v>
      </c>
      <c r="J25" s="19">
        <v>281.96026599999999</v>
      </c>
      <c r="K25" s="19">
        <v>285.54476899999997</v>
      </c>
      <c r="L25" s="19">
        <v>288.06872600000003</v>
      </c>
      <c r="M25" s="19">
        <v>291.608429</v>
      </c>
      <c r="N25" s="19">
        <v>295.24517800000001</v>
      </c>
      <c r="O25" s="19">
        <v>301.88183600000002</v>
      </c>
      <c r="P25" s="19">
        <v>304.16018700000001</v>
      </c>
      <c r="Q25" s="19">
        <v>310.39306599999998</v>
      </c>
      <c r="R25" s="19">
        <v>311.054596</v>
      </c>
      <c r="S25" s="19">
        <v>314.80355800000001</v>
      </c>
      <c r="T25" s="19">
        <v>320.61947600000002</v>
      </c>
      <c r="U25" s="19">
        <v>327.44125400000001</v>
      </c>
      <c r="V25" s="19">
        <v>336.38537600000001</v>
      </c>
      <c r="W25" s="19">
        <v>344.790009</v>
      </c>
      <c r="X25" s="19">
        <v>354.46923800000002</v>
      </c>
      <c r="Y25" s="19">
        <v>365.722534</v>
      </c>
      <c r="Z25" s="19">
        <v>366.69189499999999</v>
      </c>
      <c r="AA25" s="19">
        <v>377.93118299999998</v>
      </c>
      <c r="AB25" s="19">
        <v>379.31778000000003</v>
      </c>
      <c r="AC25" s="19">
        <v>391.287598</v>
      </c>
      <c r="AD25" s="19">
        <v>393.42416400000002</v>
      </c>
      <c r="AE25" s="19">
        <v>397.17782599999998</v>
      </c>
      <c r="AF25" s="19">
        <v>409.83667000000003</v>
      </c>
      <c r="AG25" s="19">
        <v>423.12609900000001</v>
      </c>
      <c r="AH25" s="19">
        <v>425.96310399999999</v>
      </c>
      <c r="AI25" s="19">
        <v>438.77340700000002</v>
      </c>
      <c r="AJ25" s="19">
        <v>446.23230000000001</v>
      </c>
      <c r="AK25" s="20">
        <v>2.3185000000000001E-2</v>
      </c>
    </row>
    <row r="26" spans="1:37" ht="15" customHeight="1">
      <c r="A26" s="14" t="s">
        <v>42</v>
      </c>
      <c r="B26" s="18" t="s">
        <v>43</v>
      </c>
      <c r="C26" s="19">
        <v>0</v>
      </c>
      <c r="D26" s="19">
        <v>0</v>
      </c>
      <c r="E26" s="19">
        <v>0</v>
      </c>
      <c r="F26" s="19">
        <v>1.549955</v>
      </c>
      <c r="G26" s="19">
        <v>1.737015</v>
      </c>
      <c r="H26" s="19">
        <v>1.9216139999999999</v>
      </c>
      <c r="I26" s="19">
        <v>2.1300249999999998</v>
      </c>
      <c r="J26" s="19">
        <v>2.3810440000000002</v>
      </c>
      <c r="K26" s="19">
        <v>2.6740729999999999</v>
      </c>
      <c r="L26" s="19">
        <v>3.043898</v>
      </c>
      <c r="M26" s="19">
        <v>3.4392390000000002</v>
      </c>
      <c r="N26" s="19">
        <v>3.898479</v>
      </c>
      <c r="O26" s="19">
        <v>4.4138760000000001</v>
      </c>
      <c r="P26" s="19">
        <v>4.959581</v>
      </c>
      <c r="Q26" s="19">
        <v>5.4664989999999998</v>
      </c>
      <c r="R26" s="19">
        <v>6.1122639999999997</v>
      </c>
      <c r="S26" s="19">
        <v>6.7578430000000003</v>
      </c>
      <c r="T26" s="19">
        <v>7.5212870000000001</v>
      </c>
      <c r="U26" s="19">
        <v>8.4065849999999998</v>
      </c>
      <c r="V26" s="19">
        <v>9.3650470000000006</v>
      </c>
      <c r="W26" s="19">
        <v>10.470656999999999</v>
      </c>
      <c r="X26" s="19">
        <v>11.609406</v>
      </c>
      <c r="Y26" s="19">
        <v>12.832675999999999</v>
      </c>
      <c r="Z26" s="19">
        <v>14.179005999999999</v>
      </c>
      <c r="AA26" s="19">
        <v>15.613872000000001</v>
      </c>
      <c r="AB26" s="19">
        <v>17.131450999999998</v>
      </c>
      <c r="AC26" s="19">
        <v>18.720569999999999</v>
      </c>
      <c r="AD26" s="19">
        <v>20.528061000000001</v>
      </c>
      <c r="AE26" s="19">
        <v>22.37632</v>
      </c>
      <c r="AF26" s="19">
        <v>24.270847</v>
      </c>
      <c r="AG26" s="19">
        <v>26.195222999999999</v>
      </c>
      <c r="AH26" s="19">
        <v>27.978928</v>
      </c>
      <c r="AI26" s="19">
        <v>29.724710000000002</v>
      </c>
      <c r="AJ26" s="19">
        <v>31.575861</v>
      </c>
      <c r="AK26" s="20" t="s">
        <v>44</v>
      </c>
    </row>
    <row r="27" spans="1:37" ht="15" customHeight="1">
      <c r="A27" s="14" t="s">
        <v>45</v>
      </c>
      <c r="B27" s="17" t="s">
        <v>46</v>
      </c>
      <c r="C27" s="21">
        <v>1012.411682</v>
      </c>
      <c r="D27" s="21">
        <v>1028.304443</v>
      </c>
      <c r="E27" s="21">
        <v>1047.627808</v>
      </c>
      <c r="F27" s="21">
        <v>1072.3055420000001</v>
      </c>
      <c r="G27" s="21">
        <v>1083.0888669999999</v>
      </c>
      <c r="H27" s="21">
        <v>1086.9676509999999</v>
      </c>
      <c r="I27" s="21">
        <v>1091.0604249999999</v>
      </c>
      <c r="J27" s="21">
        <v>1092.6613769999999</v>
      </c>
      <c r="K27" s="21">
        <v>1095.9528809999999</v>
      </c>
      <c r="L27" s="21">
        <v>1097.5043949999999</v>
      </c>
      <c r="M27" s="21">
        <v>1107.7818600000001</v>
      </c>
      <c r="N27" s="21">
        <v>1114.735962</v>
      </c>
      <c r="O27" s="21">
        <v>1124.5795900000001</v>
      </c>
      <c r="P27" s="21">
        <v>1134.700928</v>
      </c>
      <c r="Q27" s="21">
        <v>1147.981323</v>
      </c>
      <c r="R27" s="21">
        <v>1154.5794679999999</v>
      </c>
      <c r="S27" s="21">
        <v>1166.603394</v>
      </c>
      <c r="T27" s="21">
        <v>1181.7310789999999</v>
      </c>
      <c r="U27" s="21">
        <v>1195.195923</v>
      </c>
      <c r="V27" s="21">
        <v>1213.0582280000001</v>
      </c>
      <c r="W27" s="21">
        <v>1231.515259</v>
      </c>
      <c r="X27" s="21">
        <v>1248.955078</v>
      </c>
      <c r="Y27" s="21">
        <v>1269.6094969999999</v>
      </c>
      <c r="Z27" s="21">
        <v>1282.9176030000001</v>
      </c>
      <c r="AA27" s="21">
        <v>1305.910034</v>
      </c>
      <c r="AB27" s="21">
        <v>1315.806519</v>
      </c>
      <c r="AC27" s="21">
        <v>1337.1729740000001</v>
      </c>
      <c r="AD27" s="21">
        <v>1350.6640620000001</v>
      </c>
      <c r="AE27" s="21">
        <v>1367.4677730000001</v>
      </c>
      <c r="AF27" s="21">
        <v>1392.363525</v>
      </c>
      <c r="AG27" s="21">
        <v>1416.346436</v>
      </c>
      <c r="AH27" s="21">
        <v>1432.0167240000001</v>
      </c>
      <c r="AI27" s="21">
        <v>1454.3930660000001</v>
      </c>
      <c r="AJ27" s="21">
        <v>1475.3236079999999</v>
      </c>
      <c r="AK27" s="22">
        <v>1.1344E-2</v>
      </c>
    </row>
    <row r="28" spans="1:37" ht="15" customHeight="1">
      <c r="B28" s="17" t="s">
        <v>47</v>
      </c>
    </row>
    <row r="29" spans="1:37" ht="15" customHeight="1">
      <c r="A29" s="14" t="s">
        <v>48</v>
      </c>
      <c r="B29" s="18" t="s">
        <v>49</v>
      </c>
      <c r="C29" s="19">
        <v>3.1322999999999999</v>
      </c>
      <c r="D29" s="19">
        <v>2.9876999999999998</v>
      </c>
      <c r="E29" s="19">
        <v>2.9876999999999998</v>
      </c>
      <c r="F29" s="19">
        <v>2.6821000000000002</v>
      </c>
      <c r="G29" s="19">
        <v>2.6821000000000002</v>
      </c>
      <c r="H29" s="19">
        <v>2.6821000000000002</v>
      </c>
      <c r="I29" s="19">
        <v>2.6821000000000002</v>
      </c>
      <c r="J29" s="19">
        <v>2.6821000000000002</v>
      </c>
      <c r="K29" s="19">
        <v>2.6821000000000002</v>
      </c>
      <c r="L29" s="19">
        <v>2.6821000000000002</v>
      </c>
      <c r="M29" s="19">
        <v>2.6821000000000002</v>
      </c>
      <c r="N29" s="19">
        <v>2.6821000000000002</v>
      </c>
      <c r="O29" s="19">
        <v>2.6821000000000002</v>
      </c>
      <c r="P29" s="19">
        <v>2.6821000000000002</v>
      </c>
      <c r="Q29" s="19">
        <v>2.6821000000000002</v>
      </c>
      <c r="R29" s="19">
        <v>2.6821000000000002</v>
      </c>
      <c r="S29" s="19">
        <v>2.6821000000000002</v>
      </c>
      <c r="T29" s="19">
        <v>2.6821000000000002</v>
      </c>
      <c r="U29" s="19">
        <v>2.6821000000000002</v>
      </c>
      <c r="V29" s="19">
        <v>2.6821000000000002</v>
      </c>
      <c r="W29" s="19">
        <v>2.6821000000000002</v>
      </c>
      <c r="X29" s="19">
        <v>2.6821000000000002</v>
      </c>
      <c r="Y29" s="19">
        <v>2.6821000000000002</v>
      </c>
      <c r="Z29" s="19">
        <v>2.6821000000000002</v>
      </c>
      <c r="AA29" s="19">
        <v>2.6821000000000002</v>
      </c>
      <c r="AB29" s="19">
        <v>2.6821000000000002</v>
      </c>
      <c r="AC29" s="19">
        <v>2.6821000000000002</v>
      </c>
      <c r="AD29" s="19">
        <v>2.6821000000000002</v>
      </c>
      <c r="AE29" s="19">
        <v>2.6821000000000002</v>
      </c>
      <c r="AF29" s="19">
        <v>2.6821000000000002</v>
      </c>
      <c r="AG29" s="19">
        <v>2.6821000000000002</v>
      </c>
      <c r="AH29" s="19">
        <v>2.6821000000000002</v>
      </c>
      <c r="AI29" s="19">
        <v>2.6821000000000002</v>
      </c>
      <c r="AJ29" s="19">
        <v>2.6821000000000002</v>
      </c>
      <c r="AK29" s="20">
        <v>-3.3660000000000001E-3</v>
      </c>
    </row>
    <row r="30" spans="1:37" ht="15" customHeight="1">
      <c r="A30" s="14" t="s">
        <v>50</v>
      </c>
      <c r="B30" s="18" t="s">
        <v>51</v>
      </c>
      <c r="C30" s="19">
        <v>0.60619999999999996</v>
      </c>
      <c r="D30" s="19">
        <v>0.60619999999999996</v>
      </c>
      <c r="E30" s="19">
        <v>0.60619999999999996</v>
      </c>
      <c r="F30" s="19">
        <v>0.60619999999999996</v>
      </c>
      <c r="G30" s="19">
        <v>0.60619999999999996</v>
      </c>
      <c r="H30" s="19">
        <v>0.60619999999999996</v>
      </c>
      <c r="I30" s="19">
        <v>0.60619999999999996</v>
      </c>
      <c r="J30" s="19">
        <v>0.60619999999999996</v>
      </c>
      <c r="K30" s="19">
        <v>0.60619999999999996</v>
      </c>
      <c r="L30" s="19">
        <v>0.60619999999999996</v>
      </c>
      <c r="M30" s="19">
        <v>0.60619999999999996</v>
      </c>
      <c r="N30" s="19">
        <v>0.60619999999999996</v>
      </c>
      <c r="O30" s="19">
        <v>0.60619999999999996</v>
      </c>
      <c r="P30" s="19">
        <v>0.60619999999999996</v>
      </c>
      <c r="Q30" s="19">
        <v>0.60619999999999996</v>
      </c>
      <c r="R30" s="19">
        <v>0.60619999999999996</v>
      </c>
      <c r="S30" s="19">
        <v>0.60619999999999996</v>
      </c>
      <c r="T30" s="19">
        <v>0.60619999999999996</v>
      </c>
      <c r="U30" s="19">
        <v>0.60619999999999996</v>
      </c>
      <c r="V30" s="19">
        <v>0.60619999999999996</v>
      </c>
      <c r="W30" s="19">
        <v>0.60619999999999996</v>
      </c>
      <c r="X30" s="19">
        <v>0.60619999999999996</v>
      </c>
      <c r="Y30" s="19">
        <v>0.60619999999999996</v>
      </c>
      <c r="Z30" s="19">
        <v>0.60619999999999996</v>
      </c>
      <c r="AA30" s="19">
        <v>0.60619999999999996</v>
      </c>
      <c r="AB30" s="19">
        <v>0.60619999999999996</v>
      </c>
      <c r="AC30" s="19">
        <v>0.60619999999999996</v>
      </c>
      <c r="AD30" s="19">
        <v>0.60619999999999996</v>
      </c>
      <c r="AE30" s="19">
        <v>0.60619999999999996</v>
      </c>
      <c r="AF30" s="19">
        <v>0.60619999999999996</v>
      </c>
      <c r="AG30" s="19">
        <v>0.60619999999999996</v>
      </c>
      <c r="AH30" s="19">
        <v>0.60619999999999996</v>
      </c>
      <c r="AI30" s="19">
        <v>0.60619999999999996</v>
      </c>
      <c r="AJ30" s="19">
        <v>0.60619999999999996</v>
      </c>
      <c r="AK30" s="20">
        <v>0</v>
      </c>
    </row>
    <row r="31" spans="1:37" ht="15" customHeight="1">
      <c r="A31" s="14" t="s">
        <v>52</v>
      </c>
      <c r="B31" s="18" t="s">
        <v>29</v>
      </c>
      <c r="C31" s="19">
        <v>23.575500000000002</v>
      </c>
      <c r="D31" s="19">
        <v>23.386599</v>
      </c>
      <c r="E31" s="19">
        <v>23.336599</v>
      </c>
      <c r="F31" s="19">
        <v>23.564598</v>
      </c>
      <c r="G31" s="19">
        <v>23.564598</v>
      </c>
      <c r="H31" s="19">
        <v>23.564598</v>
      </c>
      <c r="I31" s="19">
        <v>23.385998000000001</v>
      </c>
      <c r="J31" s="19">
        <v>23.385998000000001</v>
      </c>
      <c r="K31" s="19">
        <v>23.385998000000001</v>
      </c>
      <c r="L31" s="19">
        <v>23.385998000000001</v>
      </c>
      <c r="M31" s="19">
        <v>23.385998000000001</v>
      </c>
      <c r="N31" s="19">
        <v>23.385998000000001</v>
      </c>
      <c r="O31" s="19">
        <v>23.385998000000001</v>
      </c>
      <c r="P31" s="19">
        <v>23.385998000000001</v>
      </c>
      <c r="Q31" s="19">
        <v>23.385998000000001</v>
      </c>
      <c r="R31" s="19">
        <v>23.385998000000001</v>
      </c>
      <c r="S31" s="19">
        <v>23.385998000000001</v>
      </c>
      <c r="T31" s="19">
        <v>23.385998000000001</v>
      </c>
      <c r="U31" s="19">
        <v>23.385998000000001</v>
      </c>
      <c r="V31" s="19">
        <v>23.385998000000001</v>
      </c>
      <c r="W31" s="19">
        <v>23.385998000000001</v>
      </c>
      <c r="X31" s="19">
        <v>23.385998000000001</v>
      </c>
      <c r="Y31" s="19">
        <v>23.385998000000001</v>
      </c>
      <c r="Z31" s="19">
        <v>23.385998000000001</v>
      </c>
      <c r="AA31" s="19">
        <v>23.385998000000001</v>
      </c>
      <c r="AB31" s="19">
        <v>23.385998000000001</v>
      </c>
      <c r="AC31" s="19">
        <v>23.385998000000001</v>
      </c>
      <c r="AD31" s="19">
        <v>23.385998000000001</v>
      </c>
      <c r="AE31" s="19">
        <v>23.385998000000001</v>
      </c>
      <c r="AF31" s="19">
        <v>23.385998000000001</v>
      </c>
      <c r="AG31" s="19">
        <v>23.385998000000001</v>
      </c>
      <c r="AH31" s="19">
        <v>23.385998000000001</v>
      </c>
      <c r="AI31" s="19">
        <v>23.385998000000001</v>
      </c>
      <c r="AJ31" s="19">
        <v>23.385998000000001</v>
      </c>
      <c r="AK31" s="20">
        <v>-9.9999999999999995E-7</v>
      </c>
    </row>
    <row r="32" spans="1:37" ht="15" customHeight="1">
      <c r="A32" s="14" t="s">
        <v>53</v>
      </c>
      <c r="B32" s="18" t="s">
        <v>31</v>
      </c>
      <c r="C32" s="19">
        <v>3.1941000000000002</v>
      </c>
      <c r="D32" s="19">
        <v>3.1941000000000002</v>
      </c>
      <c r="E32" s="19">
        <v>3.1461000000000001</v>
      </c>
      <c r="F32" s="19">
        <v>3.0966</v>
      </c>
      <c r="G32" s="19">
        <v>3.0966</v>
      </c>
      <c r="H32" s="19">
        <v>3.0966</v>
      </c>
      <c r="I32" s="19">
        <v>3.0966</v>
      </c>
      <c r="J32" s="19">
        <v>3.0966</v>
      </c>
      <c r="K32" s="19">
        <v>3.0966</v>
      </c>
      <c r="L32" s="19">
        <v>3.0966</v>
      </c>
      <c r="M32" s="19">
        <v>3.0966</v>
      </c>
      <c r="N32" s="19">
        <v>3.0966</v>
      </c>
      <c r="O32" s="19">
        <v>3.0966</v>
      </c>
      <c r="P32" s="19">
        <v>3.0966</v>
      </c>
      <c r="Q32" s="19">
        <v>3.0966</v>
      </c>
      <c r="R32" s="19">
        <v>3.0966</v>
      </c>
      <c r="S32" s="19">
        <v>3.0966</v>
      </c>
      <c r="T32" s="19">
        <v>3.0966</v>
      </c>
      <c r="U32" s="19">
        <v>3.0966</v>
      </c>
      <c r="V32" s="19">
        <v>3.0966</v>
      </c>
      <c r="W32" s="19">
        <v>3.0966</v>
      </c>
      <c r="X32" s="19">
        <v>3.0966</v>
      </c>
      <c r="Y32" s="19">
        <v>3.0966</v>
      </c>
      <c r="Z32" s="19">
        <v>3.0966</v>
      </c>
      <c r="AA32" s="19">
        <v>3.0966</v>
      </c>
      <c r="AB32" s="19">
        <v>3.0966</v>
      </c>
      <c r="AC32" s="19">
        <v>3.0966</v>
      </c>
      <c r="AD32" s="19">
        <v>3.0966</v>
      </c>
      <c r="AE32" s="19">
        <v>3.0966</v>
      </c>
      <c r="AF32" s="19">
        <v>3.0966</v>
      </c>
      <c r="AG32" s="19">
        <v>3.0966</v>
      </c>
      <c r="AH32" s="19">
        <v>3.0966</v>
      </c>
      <c r="AI32" s="19">
        <v>3.0966</v>
      </c>
      <c r="AJ32" s="19">
        <v>3.0966</v>
      </c>
      <c r="AK32" s="20">
        <v>-9.68E-4</v>
      </c>
    </row>
    <row r="33" spans="1:37" ht="15" customHeight="1">
      <c r="A33" s="14" t="s">
        <v>54</v>
      </c>
      <c r="B33" s="18" t="s">
        <v>41</v>
      </c>
      <c r="C33" s="19">
        <v>0.95</v>
      </c>
      <c r="D33" s="19">
        <v>0.94310000000000005</v>
      </c>
      <c r="E33" s="19">
        <v>0.94510000000000005</v>
      </c>
      <c r="F33" s="19">
        <v>0.94510000000000005</v>
      </c>
      <c r="G33" s="19">
        <v>0.94510000000000005</v>
      </c>
      <c r="H33" s="19">
        <v>0.94510000000000005</v>
      </c>
      <c r="I33" s="19">
        <v>0.94510000000000005</v>
      </c>
      <c r="J33" s="19">
        <v>0.94510000000000005</v>
      </c>
      <c r="K33" s="19">
        <v>0.94510000000000005</v>
      </c>
      <c r="L33" s="19">
        <v>0.94510000000000005</v>
      </c>
      <c r="M33" s="19">
        <v>0.94510000000000005</v>
      </c>
      <c r="N33" s="19">
        <v>0.94510000000000005</v>
      </c>
      <c r="O33" s="19">
        <v>0.94510000000000005</v>
      </c>
      <c r="P33" s="19">
        <v>0.94510000000000005</v>
      </c>
      <c r="Q33" s="19">
        <v>0.94510000000000005</v>
      </c>
      <c r="R33" s="19">
        <v>0.94510000000000005</v>
      </c>
      <c r="S33" s="19">
        <v>0.94510000000000005</v>
      </c>
      <c r="T33" s="19">
        <v>0.94510000000000005</v>
      </c>
      <c r="U33" s="19">
        <v>0.94510000000000005</v>
      </c>
      <c r="V33" s="19">
        <v>0.94510000000000005</v>
      </c>
      <c r="W33" s="19">
        <v>0.94510000000000005</v>
      </c>
      <c r="X33" s="19">
        <v>0.94510000000000005</v>
      </c>
      <c r="Y33" s="19">
        <v>0.94510000000000005</v>
      </c>
      <c r="Z33" s="19">
        <v>0.94510000000000005</v>
      </c>
      <c r="AA33" s="19">
        <v>0.94510000000000005</v>
      </c>
      <c r="AB33" s="19">
        <v>0.94510000000000005</v>
      </c>
      <c r="AC33" s="19">
        <v>0.94510000000000005</v>
      </c>
      <c r="AD33" s="19">
        <v>0.94510000000000005</v>
      </c>
      <c r="AE33" s="19">
        <v>0.94510000000000005</v>
      </c>
      <c r="AF33" s="19">
        <v>0.94510000000000005</v>
      </c>
      <c r="AG33" s="19">
        <v>0.94510000000000005</v>
      </c>
      <c r="AH33" s="19">
        <v>0.94510000000000005</v>
      </c>
      <c r="AI33" s="19">
        <v>0.94510000000000005</v>
      </c>
      <c r="AJ33" s="19">
        <v>0.94510000000000005</v>
      </c>
      <c r="AK33" s="20">
        <v>6.6000000000000005E-5</v>
      </c>
    </row>
    <row r="34" spans="1:37" ht="15" customHeight="1">
      <c r="A34" s="14" t="s">
        <v>55</v>
      </c>
      <c r="B34" s="17" t="s">
        <v>46</v>
      </c>
      <c r="C34" s="21">
        <v>31.458103000000001</v>
      </c>
      <c r="D34" s="21">
        <v>31.117699000000002</v>
      </c>
      <c r="E34" s="21">
        <v>31.021699999999999</v>
      </c>
      <c r="F34" s="21">
        <v>30.894597999999998</v>
      </c>
      <c r="G34" s="21">
        <v>30.894597999999998</v>
      </c>
      <c r="H34" s="21">
        <v>30.894597999999998</v>
      </c>
      <c r="I34" s="21">
        <v>30.715997999999999</v>
      </c>
      <c r="J34" s="21">
        <v>30.715997999999999</v>
      </c>
      <c r="K34" s="21">
        <v>30.715997999999999</v>
      </c>
      <c r="L34" s="21">
        <v>30.715997999999999</v>
      </c>
      <c r="M34" s="21">
        <v>30.715997999999999</v>
      </c>
      <c r="N34" s="21">
        <v>30.715997999999999</v>
      </c>
      <c r="O34" s="21">
        <v>30.715997999999999</v>
      </c>
      <c r="P34" s="21">
        <v>30.715997999999999</v>
      </c>
      <c r="Q34" s="21">
        <v>30.715997999999999</v>
      </c>
      <c r="R34" s="21">
        <v>30.715997999999999</v>
      </c>
      <c r="S34" s="21">
        <v>30.715997999999999</v>
      </c>
      <c r="T34" s="21">
        <v>30.715997999999999</v>
      </c>
      <c r="U34" s="21">
        <v>30.715997999999999</v>
      </c>
      <c r="V34" s="21">
        <v>30.715997999999999</v>
      </c>
      <c r="W34" s="21">
        <v>30.715997999999999</v>
      </c>
      <c r="X34" s="21">
        <v>30.715997999999999</v>
      </c>
      <c r="Y34" s="21">
        <v>30.715997999999999</v>
      </c>
      <c r="Z34" s="21">
        <v>30.715997999999999</v>
      </c>
      <c r="AA34" s="21">
        <v>30.715997999999999</v>
      </c>
      <c r="AB34" s="21">
        <v>30.715997999999999</v>
      </c>
      <c r="AC34" s="21">
        <v>30.715997999999999</v>
      </c>
      <c r="AD34" s="21">
        <v>30.715997999999999</v>
      </c>
      <c r="AE34" s="21">
        <v>30.715997999999999</v>
      </c>
      <c r="AF34" s="21">
        <v>30.715997999999999</v>
      </c>
      <c r="AG34" s="21">
        <v>30.715997999999999</v>
      </c>
      <c r="AH34" s="21">
        <v>30.715997999999999</v>
      </c>
      <c r="AI34" s="21">
        <v>30.715997999999999</v>
      </c>
      <c r="AJ34" s="21">
        <v>30.715997999999999</v>
      </c>
      <c r="AK34" s="22">
        <v>-4.06E-4</v>
      </c>
    </row>
    <row r="36" spans="1:37" ht="15" customHeight="1">
      <c r="B36" s="17" t="s">
        <v>56</v>
      </c>
    </row>
    <row r="37" spans="1:37" ht="15" customHeight="1">
      <c r="A37" s="14" t="s">
        <v>57</v>
      </c>
      <c r="B37" s="18" t="s">
        <v>49</v>
      </c>
      <c r="C37" s="19" t="s">
        <v>44</v>
      </c>
      <c r="D37" s="19" t="s">
        <v>44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20" t="s">
        <v>44</v>
      </c>
    </row>
    <row r="38" spans="1:37" ht="15" customHeight="1">
      <c r="A38" s="14" t="s">
        <v>58</v>
      </c>
      <c r="B38" s="18" t="s">
        <v>51</v>
      </c>
      <c r="C38" s="19" t="s">
        <v>44</v>
      </c>
      <c r="D38" s="19" t="s">
        <v>44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20" t="s">
        <v>44</v>
      </c>
    </row>
    <row r="39" spans="1:37" ht="15" customHeight="1">
      <c r="A39" s="14" t="s">
        <v>59</v>
      </c>
      <c r="B39" s="18" t="s">
        <v>29</v>
      </c>
      <c r="C39" s="19" t="s">
        <v>44</v>
      </c>
      <c r="D39" s="19" t="s">
        <v>44</v>
      </c>
      <c r="E39" s="19">
        <v>6.6498010000000001</v>
      </c>
      <c r="F39" s="19">
        <v>16.523401</v>
      </c>
      <c r="G39" s="19">
        <v>16.523401</v>
      </c>
      <c r="H39" s="19">
        <v>16.523401</v>
      </c>
      <c r="I39" s="19">
        <v>16.523401</v>
      </c>
      <c r="J39" s="19">
        <v>16.523401</v>
      </c>
      <c r="K39" s="19">
        <v>16.523401</v>
      </c>
      <c r="L39" s="19">
        <v>16.523401</v>
      </c>
      <c r="M39" s="19">
        <v>16.523401</v>
      </c>
      <c r="N39" s="19">
        <v>16.523401</v>
      </c>
      <c r="O39" s="19">
        <v>16.523401</v>
      </c>
      <c r="P39" s="19">
        <v>16.523401</v>
      </c>
      <c r="Q39" s="19">
        <v>16.523401</v>
      </c>
      <c r="R39" s="19">
        <v>16.523401</v>
      </c>
      <c r="S39" s="19">
        <v>16.523401</v>
      </c>
      <c r="T39" s="19">
        <v>16.523401</v>
      </c>
      <c r="U39" s="19">
        <v>16.523401</v>
      </c>
      <c r="V39" s="19">
        <v>16.523401</v>
      </c>
      <c r="W39" s="19">
        <v>16.523401</v>
      </c>
      <c r="X39" s="19">
        <v>16.523401</v>
      </c>
      <c r="Y39" s="19">
        <v>16.523401</v>
      </c>
      <c r="Z39" s="19">
        <v>16.523401</v>
      </c>
      <c r="AA39" s="19">
        <v>16.523401</v>
      </c>
      <c r="AB39" s="19">
        <v>16.523401</v>
      </c>
      <c r="AC39" s="19">
        <v>16.523401</v>
      </c>
      <c r="AD39" s="19">
        <v>16.523401</v>
      </c>
      <c r="AE39" s="19">
        <v>16.523401</v>
      </c>
      <c r="AF39" s="19">
        <v>16.523401</v>
      </c>
      <c r="AG39" s="19">
        <v>16.523401</v>
      </c>
      <c r="AH39" s="19">
        <v>16.523401</v>
      </c>
      <c r="AI39" s="19">
        <v>16.523401</v>
      </c>
      <c r="AJ39" s="19">
        <v>16.523401</v>
      </c>
      <c r="AK39" s="20" t="s">
        <v>44</v>
      </c>
    </row>
    <row r="40" spans="1:37" ht="15" customHeight="1">
      <c r="A40" s="14" t="s">
        <v>60</v>
      </c>
      <c r="B40" s="18" t="s">
        <v>31</v>
      </c>
      <c r="C40" s="19" t="s">
        <v>44</v>
      </c>
      <c r="D40" s="19" t="s">
        <v>44</v>
      </c>
      <c r="E40" s="19">
        <v>2.508</v>
      </c>
      <c r="F40" s="19">
        <v>6.9855999999999998</v>
      </c>
      <c r="G40" s="19">
        <v>6.9855999999999998</v>
      </c>
      <c r="H40" s="19">
        <v>6.9855999999999998</v>
      </c>
      <c r="I40" s="19">
        <v>6.9855999999999998</v>
      </c>
      <c r="J40" s="19">
        <v>6.9855999999999998</v>
      </c>
      <c r="K40" s="19">
        <v>6.9855999999999998</v>
      </c>
      <c r="L40" s="19">
        <v>6.9855999999999998</v>
      </c>
      <c r="M40" s="19">
        <v>6.9855999999999998</v>
      </c>
      <c r="N40" s="19">
        <v>6.9855999999999998</v>
      </c>
      <c r="O40" s="19">
        <v>6.9855999999999998</v>
      </c>
      <c r="P40" s="19">
        <v>6.9855999999999998</v>
      </c>
      <c r="Q40" s="19">
        <v>6.9855999999999998</v>
      </c>
      <c r="R40" s="19">
        <v>6.9855999999999998</v>
      </c>
      <c r="S40" s="19">
        <v>6.9855999999999998</v>
      </c>
      <c r="T40" s="19">
        <v>6.9855999999999998</v>
      </c>
      <c r="U40" s="19">
        <v>6.9855999999999998</v>
      </c>
      <c r="V40" s="19">
        <v>6.9855999999999998</v>
      </c>
      <c r="W40" s="19">
        <v>6.9855999999999998</v>
      </c>
      <c r="X40" s="19">
        <v>6.9855999999999998</v>
      </c>
      <c r="Y40" s="19">
        <v>6.9855999999999998</v>
      </c>
      <c r="Z40" s="19">
        <v>6.9855999999999998</v>
      </c>
      <c r="AA40" s="19">
        <v>6.9855999999999998</v>
      </c>
      <c r="AB40" s="19">
        <v>6.9855999999999998</v>
      </c>
      <c r="AC40" s="19">
        <v>6.9855999999999998</v>
      </c>
      <c r="AD40" s="19">
        <v>6.9855999999999998</v>
      </c>
      <c r="AE40" s="19">
        <v>6.9855999999999998</v>
      </c>
      <c r="AF40" s="19">
        <v>6.9855999999999998</v>
      </c>
      <c r="AG40" s="19">
        <v>6.9855999999999998</v>
      </c>
      <c r="AH40" s="19">
        <v>6.9855999999999998</v>
      </c>
      <c r="AI40" s="19">
        <v>6.9855999999999998</v>
      </c>
      <c r="AJ40" s="19">
        <v>6.9855999999999998</v>
      </c>
      <c r="AK40" s="20" t="s">
        <v>44</v>
      </c>
    </row>
    <row r="41" spans="1:37" ht="15" customHeight="1">
      <c r="A41" s="14" t="s">
        <v>61</v>
      </c>
      <c r="B41" s="18" t="s">
        <v>62</v>
      </c>
      <c r="C41" s="19" t="s">
        <v>44</v>
      </c>
      <c r="D41" s="19" t="s">
        <v>44</v>
      </c>
      <c r="E41" s="19">
        <v>0</v>
      </c>
      <c r="F41" s="19">
        <v>0</v>
      </c>
      <c r="G41" s="19">
        <v>2.2000000000000002</v>
      </c>
      <c r="H41" s="19">
        <v>2.2000000000000002</v>
      </c>
      <c r="I41" s="19">
        <v>2.2000000000000002</v>
      </c>
      <c r="J41" s="19">
        <v>2.2000000000000002</v>
      </c>
      <c r="K41" s="19">
        <v>2.2000000000000002</v>
      </c>
      <c r="L41" s="19">
        <v>2.2000000000000002</v>
      </c>
      <c r="M41" s="19">
        <v>2.2000000000000002</v>
      </c>
      <c r="N41" s="19">
        <v>2.2000000000000002</v>
      </c>
      <c r="O41" s="19">
        <v>2.2000000000000002</v>
      </c>
      <c r="P41" s="19">
        <v>2.2000000000000002</v>
      </c>
      <c r="Q41" s="19">
        <v>2.2000000000000002</v>
      </c>
      <c r="R41" s="19">
        <v>2.2000000000000002</v>
      </c>
      <c r="S41" s="19">
        <v>2.2000000000000002</v>
      </c>
      <c r="T41" s="19">
        <v>2.2000000000000002</v>
      </c>
      <c r="U41" s="19">
        <v>2.2000000000000002</v>
      </c>
      <c r="V41" s="19">
        <v>2.2000000000000002</v>
      </c>
      <c r="W41" s="19">
        <v>2.2000000000000002</v>
      </c>
      <c r="X41" s="19">
        <v>2.2000000000000002</v>
      </c>
      <c r="Y41" s="19">
        <v>2.2000000000000002</v>
      </c>
      <c r="Z41" s="19">
        <v>2.2000000000000002</v>
      </c>
      <c r="AA41" s="19">
        <v>2.2000000000000002</v>
      </c>
      <c r="AB41" s="19">
        <v>2.2000000000000002</v>
      </c>
      <c r="AC41" s="19">
        <v>2.2000000000000002</v>
      </c>
      <c r="AD41" s="19">
        <v>2.2000000000000002</v>
      </c>
      <c r="AE41" s="19">
        <v>2.2000000000000002</v>
      </c>
      <c r="AF41" s="19">
        <v>2.2000000000000002</v>
      </c>
      <c r="AG41" s="19">
        <v>2.2000000000000002</v>
      </c>
      <c r="AH41" s="19">
        <v>2.2000000000000002</v>
      </c>
      <c r="AI41" s="19">
        <v>2.2000000000000002</v>
      </c>
      <c r="AJ41" s="19">
        <v>2.2000000000000002</v>
      </c>
      <c r="AK41" s="20" t="s">
        <v>44</v>
      </c>
    </row>
    <row r="42" spans="1:37" ht="15" customHeight="1">
      <c r="A42" s="14" t="s">
        <v>63</v>
      </c>
      <c r="B42" s="18" t="s">
        <v>35</v>
      </c>
      <c r="C42" s="19" t="s">
        <v>44</v>
      </c>
      <c r="D42" s="19" t="s">
        <v>44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20" t="s">
        <v>44</v>
      </c>
    </row>
    <row r="43" spans="1:37" ht="15" customHeight="1">
      <c r="A43" s="14" t="s">
        <v>64</v>
      </c>
      <c r="B43" s="18" t="s">
        <v>37</v>
      </c>
      <c r="C43" s="19" t="s">
        <v>44</v>
      </c>
      <c r="D43" s="19" t="s">
        <v>44</v>
      </c>
      <c r="E43" s="19">
        <v>4.5999999999999999E-2</v>
      </c>
      <c r="F43" s="19">
        <v>0.16700000000000001</v>
      </c>
      <c r="G43" s="19">
        <v>0.41699999999999998</v>
      </c>
      <c r="H43" s="19">
        <v>0.66700000000000004</v>
      </c>
      <c r="I43" s="19">
        <v>0.91700000000000004</v>
      </c>
      <c r="J43" s="19">
        <v>1.167</v>
      </c>
      <c r="K43" s="19">
        <v>1.167</v>
      </c>
      <c r="L43" s="19">
        <v>1.167</v>
      </c>
      <c r="M43" s="19">
        <v>1.167</v>
      </c>
      <c r="N43" s="19">
        <v>1.167</v>
      </c>
      <c r="O43" s="19">
        <v>1.167</v>
      </c>
      <c r="P43" s="19">
        <v>1.167</v>
      </c>
      <c r="Q43" s="19">
        <v>1.167</v>
      </c>
      <c r="R43" s="19">
        <v>1.167</v>
      </c>
      <c r="S43" s="19">
        <v>1.167</v>
      </c>
      <c r="T43" s="19">
        <v>1.167</v>
      </c>
      <c r="U43" s="19">
        <v>1.167</v>
      </c>
      <c r="V43" s="19">
        <v>1.167</v>
      </c>
      <c r="W43" s="19">
        <v>1.167</v>
      </c>
      <c r="X43" s="19">
        <v>1.167</v>
      </c>
      <c r="Y43" s="19">
        <v>1.167</v>
      </c>
      <c r="Z43" s="19">
        <v>1.167</v>
      </c>
      <c r="AA43" s="19">
        <v>1.167</v>
      </c>
      <c r="AB43" s="19">
        <v>1.167</v>
      </c>
      <c r="AC43" s="19">
        <v>1.167</v>
      </c>
      <c r="AD43" s="19">
        <v>1.167</v>
      </c>
      <c r="AE43" s="19">
        <v>1.167</v>
      </c>
      <c r="AF43" s="19">
        <v>1.167</v>
      </c>
      <c r="AG43" s="19">
        <v>1.167</v>
      </c>
      <c r="AH43" s="19">
        <v>1.167</v>
      </c>
      <c r="AI43" s="19">
        <v>1.167</v>
      </c>
      <c r="AJ43" s="19">
        <v>1.167</v>
      </c>
      <c r="AK43" s="20" t="s">
        <v>44</v>
      </c>
    </row>
    <row r="44" spans="1:37" ht="15" customHeight="1">
      <c r="A44" s="14" t="s">
        <v>65</v>
      </c>
      <c r="B44" s="18" t="s">
        <v>39</v>
      </c>
      <c r="C44" s="19" t="s">
        <v>44</v>
      </c>
      <c r="D44" s="19" t="s">
        <v>44</v>
      </c>
      <c r="E44" s="19">
        <v>1.52E-2</v>
      </c>
      <c r="F44" s="19">
        <v>1.52E-2</v>
      </c>
      <c r="G44" s="19">
        <v>1.52E-2</v>
      </c>
      <c r="H44" s="19">
        <v>1.52E-2</v>
      </c>
      <c r="I44" s="19">
        <v>1.52E-2</v>
      </c>
      <c r="J44" s="19">
        <v>1.52E-2</v>
      </c>
      <c r="K44" s="19">
        <v>1.52E-2</v>
      </c>
      <c r="L44" s="19">
        <v>1.52E-2</v>
      </c>
      <c r="M44" s="19">
        <v>1.52E-2</v>
      </c>
      <c r="N44" s="19">
        <v>1.52E-2</v>
      </c>
      <c r="O44" s="19">
        <v>1.52E-2</v>
      </c>
      <c r="P44" s="19">
        <v>1.52E-2</v>
      </c>
      <c r="Q44" s="19">
        <v>1.52E-2</v>
      </c>
      <c r="R44" s="19">
        <v>1.52E-2</v>
      </c>
      <c r="S44" s="19">
        <v>1.52E-2</v>
      </c>
      <c r="T44" s="19">
        <v>1.52E-2</v>
      </c>
      <c r="U44" s="19">
        <v>1.52E-2</v>
      </c>
      <c r="V44" s="19">
        <v>1.52E-2</v>
      </c>
      <c r="W44" s="19">
        <v>1.52E-2</v>
      </c>
      <c r="X44" s="19">
        <v>1.52E-2</v>
      </c>
      <c r="Y44" s="19">
        <v>1.52E-2</v>
      </c>
      <c r="Z44" s="19">
        <v>1.52E-2</v>
      </c>
      <c r="AA44" s="19">
        <v>1.52E-2</v>
      </c>
      <c r="AB44" s="19">
        <v>1.52E-2</v>
      </c>
      <c r="AC44" s="19">
        <v>1.52E-2</v>
      </c>
      <c r="AD44" s="19">
        <v>1.52E-2</v>
      </c>
      <c r="AE44" s="19">
        <v>1.52E-2</v>
      </c>
      <c r="AF44" s="19">
        <v>1.52E-2</v>
      </c>
      <c r="AG44" s="19">
        <v>1.52E-2</v>
      </c>
      <c r="AH44" s="19">
        <v>1.52E-2</v>
      </c>
      <c r="AI44" s="19">
        <v>1.52E-2</v>
      </c>
      <c r="AJ44" s="19">
        <v>1.52E-2</v>
      </c>
      <c r="AK44" s="20" t="s">
        <v>44</v>
      </c>
    </row>
    <row r="45" spans="1:37" ht="15" customHeight="1">
      <c r="A45" s="14" t="s">
        <v>66</v>
      </c>
      <c r="B45" s="18" t="s">
        <v>41</v>
      </c>
      <c r="C45" s="19" t="s">
        <v>44</v>
      </c>
      <c r="D45" s="19" t="s">
        <v>44</v>
      </c>
      <c r="E45" s="19">
        <v>14.974111000000001</v>
      </c>
      <c r="F45" s="19">
        <v>23.394006999999998</v>
      </c>
      <c r="G45" s="19">
        <v>23.605004999999998</v>
      </c>
      <c r="H45" s="19">
        <v>23.605004999999998</v>
      </c>
      <c r="I45" s="19">
        <v>23.605004999999998</v>
      </c>
      <c r="J45" s="19">
        <v>23.605004999999998</v>
      </c>
      <c r="K45" s="19">
        <v>23.605004999999998</v>
      </c>
      <c r="L45" s="19">
        <v>23.605004999999998</v>
      </c>
      <c r="M45" s="19">
        <v>23.605004999999998</v>
      </c>
      <c r="N45" s="19">
        <v>23.605004999999998</v>
      </c>
      <c r="O45" s="19">
        <v>23.605004999999998</v>
      </c>
      <c r="P45" s="19">
        <v>23.605004999999998</v>
      </c>
      <c r="Q45" s="19">
        <v>23.605004999999998</v>
      </c>
      <c r="R45" s="19">
        <v>23.605004999999998</v>
      </c>
      <c r="S45" s="19">
        <v>23.605004999999998</v>
      </c>
      <c r="T45" s="19">
        <v>23.605004999999998</v>
      </c>
      <c r="U45" s="19">
        <v>23.605004999999998</v>
      </c>
      <c r="V45" s="19">
        <v>23.605004999999998</v>
      </c>
      <c r="W45" s="19">
        <v>23.605004999999998</v>
      </c>
      <c r="X45" s="19">
        <v>23.605004999999998</v>
      </c>
      <c r="Y45" s="19">
        <v>23.605004999999998</v>
      </c>
      <c r="Z45" s="19">
        <v>23.605004999999998</v>
      </c>
      <c r="AA45" s="19">
        <v>23.605004999999998</v>
      </c>
      <c r="AB45" s="19">
        <v>23.605004999999998</v>
      </c>
      <c r="AC45" s="19">
        <v>23.605004999999998</v>
      </c>
      <c r="AD45" s="19">
        <v>23.605004999999998</v>
      </c>
      <c r="AE45" s="19">
        <v>23.605004999999998</v>
      </c>
      <c r="AF45" s="19">
        <v>23.605004999999998</v>
      </c>
      <c r="AG45" s="19">
        <v>23.605004999999998</v>
      </c>
      <c r="AH45" s="19">
        <v>23.605004999999998</v>
      </c>
      <c r="AI45" s="19">
        <v>23.605004999999998</v>
      </c>
      <c r="AJ45" s="19">
        <v>23.605004999999998</v>
      </c>
      <c r="AK45" s="20" t="s">
        <v>44</v>
      </c>
    </row>
    <row r="46" spans="1:37" ht="15" customHeight="1">
      <c r="A46" s="14" t="s">
        <v>67</v>
      </c>
      <c r="B46" s="18" t="s">
        <v>68</v>
      </c>
      <c r="C46" s="19" t="s">
        <v>44</v>
      </c>
      <c r="D46" s="19" t="s">
        <v>44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20" t="s">
        <v>44</v>
      </c>
    </row>
    <row r="47" spans="1:37" ht="15" customHeight="1">
      <c r="A47" s="14" t="s">
        <v>69</v>
      </c>
      <c r="B47" s="17" t="s">
        <v>46</v>
      </c>
      <c r="C47" s="21" t="s">
        <v>44</v>
      </c>
      <c r="D47" s="21" t="s">
        <v>44</v>
      </c>
      <c r="E47" s="21">
        <v>24.193102</v>
      </c>
      <c r="F47" s="21">
        <v>47.085197000000001</v>
      </c>
      <c r="G47" s="21">
        <v>49.746192999999998</v>
      </c>
      <c r="H47" s="21">
        <v>49.996192999999998</v>
      </c>
      <c r="I47" s="21">
        <v>50.246192999999998</v>
      </c>
      <c r="J47" s="21">
        <v>50.496192999999998</v>
      </c>
      <c r="K47" s="21">
        <v>50.496192999999998</v>
      </c>
      <c r="L47" s="21">
        <v>50.496192999999998</v>
      </c>
      <c r="M47" s="21">
        <v>50.496192999999998</v>
      </c>
      <c r="N47" s="21">
        <v>50.496192999999998</v>
      </c>
      <c r="O47" s="21">
        <v>50.496192999999998</v>
      </c>
      <c r="P47" s="21">
        <v>50.496192999999998</v>
      </c>
      <c r="Q47" s="21">
        <v>50.496192999999998</v>
      </c>
      <c r="R47" s="21">
        <v>50.496192999999998</v>
      </c>
      <c r="S47" s="21">
        <v>50.496192999999998</v>
      </c>
      <c r="T47" s="21">
        <v>50.496192999999998</v>
      </c>
      <c r="U47" s="21">
        <v>50.496192999999998</v>
      </c>
      <c r="V47" s="21">
        <v>50.496192999999998</v>
      </c>
      <c r="W47" s="21">
        <v>50.496192999999998</v>
      </c>
      <c r="X47" s="21">
        <v>50.496192999999998</v>
      </c>
      <c r="Y47" s="21">
        <v>50.496192999999998</v>
      </c>
      <c r="Z47" s="21">
        <v>50.496192999999998</v>
      </c>
      <c r="AA47" s="21">
        <v>50.496192999999998</v>
      </c>
      <c r="AB47" s="21">
        <v>50.496192999999998</v>
      </c>
      <c r="AC47" s="21">
        <v>50.496192999999998</v>
      </c>
      <c r="AD47" s="21">
        <v>50.496192999999998</v>
      </c>
      <c r="AE47" s="21">
        <v>50.496192999999998</v>
      </c>
      <c r="AF47" s="21">
        <v>50.496192999999998</v>
      </c>
      <c r="AG47" s="21">
        <v>50.496192999999998</v>
      </c>
      <c r="AH47" s="21">
        <v>50.496192999999998</v>
      </c>
      <c r="AI47" s="21">
        <v>50.496192999999998</v>
      </c>
      <c r="AJ47" s="21">
        <v>50.496192999999998</v>
      </c>
      <c r="AK47" s="22" t="s">
        <v>44</v>
      </c>
    </row>
    <row r="48" spans="1:37" ht="15" customHeight="1">
      <c r="B48" s="17" t="s">
        <v>70</v>
      </c>
    </row>
    <row r="49" spans="1:37" ht="15" customHeight="1">
      <c r="A49" s="14" t="s">
        <v>71</v>
      </c>
      <c r="B49" s="18" t="s">
        <v>49</v>
      </c>
      <c r="C49" s="19" t="s">
        <v>44</v>
      </c>
      <c r="D49" s="19" t="s">
        <v>44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20" t="s">
        <v>44</v>
      </c>
    </row>
    <row r="50" spans="1:37" ht="15" customHeight="1">
      <c r="A50" s="14" t="s">
        <v>72</v>
      </c>
      <c r="B50" s="18" t="s">
        <v>51</v>
      </c>
      <c r="C50" s="19" t="s">
        <v>44</v>
      </c>
      <c r="D50" s="19" t="s">
        <v>44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20" t="s">
        <v>44</v>
      </c>
    </row>
    <row r="51" spans="1:37" ht="15" customHeight="1">
      <c r="A51" s="14" t="s">
        <v>73</v>
      </c>
      <c r="B51" s="18" t="s">
        <v>29</v>
      </c>
      <c r="C51" s="19" t="s">
        <v>44</v>
      </c>
      <c r="D51" s="19" t="s">
        <v>44</v>
      </c>
      <c r="E51" s="19">
        <v>0</v>
      </c>
      <c r="F51" s="19">
        <v>0</v>
      </c>
      <c r="G51" s="19">
        <v>16.172312000000002</v>
      </c>
      <c r="H51" s="19">
        <v>23.957146000000002</v>
      </c>
      <c r="I51" s="19">
        <v>34.546452000000002</v>
      </c>
      <c r="J51" s="19">
        <v>47.853344</v>
      </c>
      <c r="K51" s="19">
        <v>62.525557999999997</v>
      </c>
      <c r="L51" s="19">
        <v>70.576279</v>
      </c>
      <c r="M51" s="19">
        <v>79.701988</v>
      </c>
      <c r="N51" s="19">
        <v>84.579200999999998</v>
      </c>
      <c r="O51" s="19">
        <v>89.560531999999995</v>
      </c>
      <c r="P51" s="19">
        <v>99.850470999999999</v>
      </c>
      <c r="Q51" s="19">
        <v>105.643738</v>
      </c>
      <c r="R51" s="19">
        <v>116.295929</v>
      </c>
      <c r="S51" s="19">
        <v>123.62101</v>
      </c>
      <c r="T51" s="19">
        <v>134.60720800000001</v>
      </c>
      <c r="U51" s="19">
        <v>138.96077</v>
      </c>
      <c r="V51" s="19">
        <v>145.168869</v>
      </c>
      <c r="W51" s="19">
        <v>155.14613299999999</v>
      </c>
      <c r="X51" s="19">
        <v>159.369675</v>
      </c>
      <c r="Y51" s="19">
        <v>165.933899</v>
      </c>
      <c r="Z51" s="19">
        <v>172.380844</v>
      </c>
      <c r="AA51" s="19">
        <v>180.41255200000001</v>
      </c>
      <c r="AB51" s="19">
        <v>186.41949500000001</v>
      </c>
      <c r="AC51" s="19">
        <v>194.73234600000001</v>
      </c>
      <c r="AD51" s="19">
        <v>201.904053</v>
      </c>
      <c r="AE51" s="19">
        <v>210.50782799999999</v>
      </c>
      <c r="AF51" s="19">
        <v>218.021378</v>
      </c>
      <c r="AG51" s="19">
        <v>221.83097799999999</v>
      </c>
      <c r="AH51" s="19">
        <v>228.13879399999999</v>
      </c>
      <c r="AI51" s="19">
        <v>232.49783300000001</v>
      </c>
      <c r="AJ51" s="19">
        <v>238.95971700000001</v>
      </c>
      <c r="AK51" s="20" t="s">
        <v>44</v>
      </c>
    </row>
    <row r="52" spans="1:37" ht="15" customHeight="1">
      <c r="A52" s="14" t="s">
        <v>74</v>
      </c>
      <c r="B52" s="18" t="s">
        <v>31</v>
      </c>
      <c r="C52" s="19" t="s">
        <v>44</v>
      </c>
      <c r="D52" s="19" t="s">
        <v>44</v>
      </c>
      <c r="E52" s="19">
        <v>4.9505270000000001</v>
      </c>
      <c r="F52" s="19">
        <v>7.0903</v>
      </c>
      <c r="G52" s="19">
        <v>7.0903</v>
      </c>
      <c r="H52" s="19">
        <v>7.6268310000000001</v>
      </c>
      <c r="I52" s="19">
        <v>8.4259459999999997</v>
      </c>
      <c r="J52" s="19">
        <v>9.0516400000000008</v>
      </c>
      <c r="K52" s="19">
        <v>9.9866569999999992</v>
      </c>
      <c r="L52" s="19">
        <v>11.664781</v>
      </c>
      <c r="M52" s="19">
        <v>13.628036</v>
      </c>
      <c r="N52" s="19">
        <v>15.069537</v>
      </c>
      <c r="O52" s="19">
        <v>15.79344</v>
      </c>
      <c r="P52" s="19">
        <v>15.917452000000001</v>
      </c>
      <c r="Q52" s="19">
        <v>17.074687999999998</v>
      </c>
      <c r="R52" s="19">
        <v>17.393163999999999</v>
      </c>
      <c r="S52" s="19">
        <v>17.812252000000001</v>
      </c>
      <c r="T52" s="19">
        <v>17.837396999999999</v>
      </c>
      <c r="U52" s="19">
        <v>18.958048000000002</v>
      </c>
      <c r="V52" s="19">
        <v>19.880524000000001</v>
      </c>
      <c r="W52" s="19">
        <v>19.880524000000001</v>
      </c>
      <c r="X52" s="19">
        <v>20.884153000000001</v>
      </c>
      <c r="Y52" s="19">
        <v>22.376754999999999</v>
      </c>
      <c r="Z52" s="19">
        <v>23.882300999999998</v>
      </c>
      <c r="AA52" s="19">
        <v>25.613676000000002</v>
      </c>
      <c r="AB52" s="19">
        <v>27.169405000000001</v>
      </c>
      <c r="AC52" s="19">
        <v>27.590069</v>
      </c>
      <c r="AD52" s="19">
        <v>29.200244999999999</v>
      </c>
      <c r="AE52" s="19">
        <v>31.051950000000001</v>
      </c>
      <c r="AF52" s="19">
        <v>33.181412000000002</v>
      </c>
      <c r="AG52" s="19">
        <v>35.698642999999997</v>
      </c>
      <c r="AH52" s="19">
        <v>38.599564000000001</v>
      </c>
      <c r="AI52" s="19">
        <v>41.935626999999997</v>
      </c>
      <c r="AJ52" s="19">
        <v>43.970664999999997</v>
      </c>
      <c r="AK52" s="20" t="s">
        <v>44</v>
      </c>
    </row>
    <row r="53" spans="1:37" ht="15" customHeight="1">
      <c r="A53" s="14" t="s">
        <v>75</v>
      </c>
      <c r="B53" s="18" t="s">
        <v>62</v>
      </c>
      <c r="C53" s="19" t="s">
        <v>44</v>
      </c>
      <c r="D53" s="19" t="s">
        <v>44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20" t="s">
        <v>44</v>
      </c>
    </row>
    <row r="54" spans="1:37" ht="15" customHeight="1">
      <c r="A54" s="14" t="s">
        <v>76</v>
      </c>
      <c r="B54" s="18" t="s">
        <v>35</v>
      </c>
      <c r="C54" s="19" t="s">
        <v>44</v>
      </c>
      <c r="D54" s="19" t="s">
        <v>44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20" t="s">
        <v>44</v>
      </c>
    </row>
    <row r="55" spans="1:37" ht="15" customHeight="1">
      <c r="A55" s="14" t="s">
        <v>77</v>
      </c>
      <c r="B55" s="18" t="s">
        <v>37</v>
      </c>
      <c r="C55" s="19" t="s">
        <v>44</v>
      </c>
      <c r="D55" s="19" t="s">
        <v>44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2.7970000000000002</v>
      </c>
      <c r="R55" s="19">
        <v>3.79494</v>
      </c>
      <c r="S55" s="19">
        <v>3.79494</v>
      </c>
      <c r="T55" s="19">
        <v>4.5569290000000002</v>
      </c>
      <c r="U55" s="19">
        <v>6.0829579999999996</v>
      </c>
      <c r="V55" s="19">
        <v>7.3543989999999999</v>
      </c>
      <c r="W55" s="19">
        <v>7.362806</v>
      </c>
      <c r="X55" s="19">
        <v>10.278807</v>
      </c>
      <c r="Y55" s="19">
        <v>10.520714999999999</v>
      </c>
      <c r="Z55" s="19">
        <v>13.538774</v>
      </c>
      <c r="AA55" s="19">
        <v>16.664776</v>
      </c>
      <c r="AB55" s="19">
        <v>16.900314000000002</v>
      </c>
      <c r="AC55" s="19">
        <v>18.245070999999999</v>
      </c>
      <c r="AD55" s="19">
        <v>18.885211999999999</v>
      </c>
      <c r="AE55" s="19">
        <v>20.038672999999999</v>
      </c>
      <c r="AF55" s="19">
        <v>21.186077000000001</v>
      </c>
      <c r="AG55" s="19">
        <v>24.186077000000001</v>
      </c>
      <c r="AH55" s="19">
        <v>25.901876000000001</v>
      </c>
      <c r="AI55" s="19">
        <v>25.901876000000001</v>
      </c>
      <c r="AJ55" s="19">
        <v>28.901876000000001</v>
      </c>
      <c r="AK55" s="20" t="s">
        <v>44</v>
      </c>
    </row>
    <row r="56" spans="1:37" ht="15" customHeight="1">
      <c r="A56" s="14" t="s">
        <v>78</v>
      </c>
      <c r="B56" s="18" t="s">
        <v>39</v>
      </c>
      <c r="C56" s="19" t="s">
        <v>44</v>
      </c>
      <c r="D56" s="19" t="s">
        <v>44</v>
      </c>
      <c r="E56" s="19">
        <v>0</v>
      </c>
      <c r="F56" s="19">
        <v>0</v>
      </c>
      <c r="G56" s="19">
        <v>8.1000000000000004E-5</v>
      </c>
      <c r="H56" s="19">
        <v>1.6200000000000001E-4</v>
      </c>
      <c r="I56" s="19">
        <v>2.43E-4</v>
      </c>
      <c r="J56" s="19">
        <v>3.2400000000000001E-4</v>
      </c>
      <c r="K56" s="19">
        <v>4.0499999999999998E-4</v>
      </c>
      <c r="L56" s="19">
        <v>4.86E-4</v>
      </c>
      <c r="M56" s="19">
        <v>5.6700000000000001E-4</v>
      </c>
      <c r="N56" s="19">
        <v>6.4800000000000003E-4</v>
      </c>
      <c r="O56" s="19">
        <v>7.2900000000000005E-4</v>
      </c>
      <c r="P56" s="19">
        <v>8.0999999999999996E-4</v>
      </c>
      <c r="Q56" s="19">
        <v>8.9099999999999997E-4</v>
      </c>
      <c r="R56" s="19">
        <v>9.7199999999999999E-4</v>
      </c>
      <c r="S56" s="19">
        <v>1.054E-3</v>
      </c>
      <c r="T56" s="19">
        <v>1.1100000000000001E-3</v>
      </c>
      <c r="U56" s="19">
        <v>1.1360000000000001E-3</v>
      </c>
      <c r="V56" s="19">
        <v>1.147E-3</v>
      </c>
      <c r="W56" s="19">
        <v>1.1529999999999999E-3</v>
      </c>
      <c r="X56" s="19">
        <v>1.1590000000000001E-3</v>
      </c>
      <c r="Y56" s="19">
        <v>1.16E-3</v>
      </c>
      <c r="Z56" s="19">
        <v>1.1609999999999999E-3</v>
      </c>
      <c r="AA56" s="19">
        <v>1.1620000000000001E-3</v>
      </c>
      <c r="AB56" s="19">
        <v>1.163E-3</v>
      </c>
      <c r="AC56" s="19">
        <v>1.1640000000000001E-3</v>
      </c>
      <c r="AD56" s="19">
        <v>1.165E-3</v>
      </c>
      <c r="AE56" s="19">
        <v>1.1659999999999999E-3</v>
      </c>
      <c r="AF56" s="19">
        <v>3.4759999999999999E-3</v>
      </c>
      <c r="AG56" s="19">
        <v>5.4980000000000003E-3</v>
      </c>
      <c r="AH56" s="19">
        <v>5.4980000000000003E-3</v>
      </c>
      <c r="AI56" s="19">
        <v>5.4980000000000003E-3</v>
      </c>
      <c r="AJ56" s="19">
        <v>7.0689999999999998E-3</v>
      </c>
      <c r="AK56" s="20" t="s">
        <v>44</v>
      </c>
    </row>
    <row r="57" spans="1:37" ht="15" customHeight="1">
      <c r="A57" s="14" t="s">
        <v>79</v>
      </c>
      <c r="B57" s="18" t="s">
        <v>41</v>
      </c>
      <c r="C57" s="19" t="s">
        <v>44</v>
      </c>
      <c r="D57" s="19" t="s">
        <v>44</v>
      </c>
      <c r="E57" s="19">
        <v>3.0349999999999999E-3</v>
      </c>
      <c r="F57" s="19">
        <v>4.007403</v>
      </c>
      <c r="G57" s="19">
        <v>18.502424000000001</v>
      </c>
      <c r="H57" s="19">
        <v>29.277674000000001</v>
      </c>
      <c r="I57" s="19">
        <v>40.572113000000002</v>
      </c>
      <c r="J57" s="19">
        <v>44.113644000000001</v>
      </c>
      <c r="K57" s="19">
        <v>47.700634000000001</v>
      </c>
      <c r="L57" s="19">
        <v>50.226643000000003</v>
      </c>
      <c r="M57" s="19">
        <v>53.766292999999997</v>
      </c>
      <c r="N57" s="19">
        <v>57.403064999999998</v>
      </c>
      <c r="O57" s="19">
        <v>64.114699999999999</v>
      </c>
      <c r="P57" s="19">
        <v>66.393073999999999</v>
      </c>
      <c r="Q57" s="19">
        <v>72.625945999999999</v>
      </c>
      <c r="R57" s="19">
        <v>73.287505999999993</v>
      </c>
      <c r="S57" s="19">
        <v>77.036452999999995</v>
      </c>
      <c r="T57" s="19">
        <v>82.852385999999996</v>
      </c>
      <c r="U57" s="19">
        <v>89.674132999999998</v>
      </c>
      <c r="V57" s="19">
        <v>98.618270999999993</v>
      </c>
      <c r="W57" s="19">
        <v>107.022919</v>
      </c>
      <c r="X57" s="19">
        <v>116.70212600000001</v>
      </c>
      <c r="Y57" s="19">
        <v>127.955406</v>
      </c>
      <c r="Z57" s="19">
        <v>128.924744</v>
      </c>
      <c r="AA57" s="19">
        <v>140.16407799999999</v>
      </c>
      <c r="AB57" s="19">
        <v>141.550659</v>
      </c>
      <c r="AC57" s="19">
        <v>153.52050800000001</v>
      </c>
      <c r="AD57" s="19">
        <v>155.657104</v>
      </c>
      <c r="AE57" s="19">
        <v>159.410721</v>
      </c>
      <c r="AF57" s="19">
        <v>172.06961100000001</v>
      </c>
      <c r="AG57" s="19">
        <v>185.401993</v>
      </c>
      <c r="AH57" s="19">
        <v>188.23898299999999</v>
      </c>
      <c r="AI57" s="19">
        <v>201.04933199999999</v>
      </c>
      <c r="AJ57" s="19">
        <v>208.50817900000001</v>
      </c>
      <c r="AK57" s="20" t="s">
        <v>44</v>
      </c>
    </row>
    <row r="58" spans="1:37" ht="15" customHeight="1">
      <c r="A58" s="14" t="s">
        <v>80</v>
      </c>
      <c r="B58" s="18" t="s">
        <v>68</v>
      </c>
      <c r="C58" s="19" t="s">
        <v>44</v>
      </c>
      <c r="D58" s="19" t="s">
        <v>44</v>
      </c>
      <c r="E58" s="19">
        <v>0</v>
      </c>
      <c r="F58" s="19">
        <v>1.549955</v>
      </c>
      <c r="G58" s="19">
        <v>1.737015</v>
      </c>
      <c r="H58" s="19">
        <v>1.9216139999999999</v>
      </c>
      <c r="I58" s="19">
        <v>2.1300249999999998</v>
      </c>
      <c r="J58" s="19">
        <v>2.3810440000000002</v>
      </c>
      <c r="K58" s="19">
        <v>2.6740729999999999</v>
      </c>
      <c r="L58" s="19">
        <v>3.043898</v>
      </c>
      <c r="M58" s="19">
        <v>3.4392390000000002</v>
      </c>
      <c r="N58" s="19">
        <v>3.898479</v>
      </c>
      <c r="O58" s="19">
        <v>4.4138760000000001</v>
      </c>
      <c r="P58" s="19">
        <v>4.959581</v>
      </c>
      <c r="Q58" s="19">
        <v>5.4664989999999998</v>
      </c>
      <c r="R58" s="19">
        <v>6.1122639999999997</v>
      </c>
      <c r="S58" s="19">
        <v>6.7578430000000003</v>
      </c>
      <c r="T58" s="19">
        <v>7.5212870000000001</v>
      </c>
      <c r="U58" s="19">
        <v>8.4065849999999998</v>
      </c>
      <c r="V58" s="19">
        <v>9.3650470000000006</v>
      </c>
      <c r="W58" s="19">
        <v>10.470656999999999</v>
      </c>
      <c r="X58" s="19">
        <v>11.609406</v>
      </c>
      <c r="Y58" s="19">
        <v>12.832675999999999</v>
      </c>
      <c r="Z58" s="19">
        <v>14.179005999999999</v>
      </c>
      <c r="AA58" s="19">
        <v>15.613872000000001</v>
      </c>
      <c r="AB58" s="19">
        <v>17.131450999999998</v>
      </c>
      <c r="AC58" s="19">
        <v>18.720569999999999</v>
      </c>
      <c r="AD58" s="19">
        <v>20.528061000000001</v>
      </c>
      <c r="AE58" s="19">
        <v>22.37632</v>
      </c>
      <c r="AF58" s="19">
        <v>24.270847</v>
      </c>
      <c r="AG58" s="19">
        <v>26.195222999999999</v>
      </c>
      <c r="AH58" s="19">
        <v>27.978928</v>
      </c>
      <c r="AI58" s="19">
        <v>29.724710000000002</v>
      </c>
      <c r="AJ58" s="19">
        <v>31.575861</v>
      </c>
      <c r="AK58" s="20" t="s">
        <v>44</v>
      </c>
    </row>
    <row r="59" spans="1:37" ht="15" customHeight="1">
      <c r="A59" s="14" t="s">
        <v>81</v>
      </c>
      <c r="B59" s="17" t="s">
        <v>46</v>
      </c>
      <c r="C59" s="21" t="s">
        <v>44</v>
      </c>
      <c r="D59" s="21" t="s">
        <v>44</v>
      </c>
      <c r="E59" s="21">
        <v>4.9535619999999998</v>
      </c>
      <c r="F59" s="21">
        <v>12.64766</v>
      </c>
      <c r="G59" s="21">
        <v>43.502128999999996</v>
      </c>
      <c r="H59" s="21">
        <v>62.783436000000002</v>
      </c>
      <c r="I59" s="21">
        <v>85.674781999999993</v>
      </c>
      <c r="J59" s="21">
        <v>103.399979</v>
      </c>
      <c r="K59" s="21">
        <v>122.887314</v>
      </c>
      <c r="L59" s="21">
        <v>135.51208500000001</v>
      </c>
      <c r="M59" s="21">
        <v>150.536148</v>
      </c>
      <c r="N59" s="21">
        <v>160.950928</v>
      </c>
      <c r="O59" s="21">
        <v>173.88327000000001</v>
      </c>
      <c r="P59" s="21">
        <v>187.121399</v>
      </c>
      <c r="Q59" s="21">
        <v>203.60876500000001</v>
      </c>
      <c r="R59" s="21">
        <v>216.884781</v>
      </c>
      <c r="S59" s="21">
        <v>229.02354399999999</v>
      </c>
      <c r="T59" s="21">
        <v>247.376282</v>
      </c>
      <c r="U59" s="21">
        <v>262.08364899999998</v>
      </c>
      <c r="V59" s="21">
        <v>280.388214</v>
      </c>
      <c r="W59" s="21">
        <v>299.884186</v>
      </c>
      <c r="X59" s="21">
        <v>318.84533699999997</v>
      </c>
      <c r="Y59" s="21">
        <v>339.62063599999999</v>
      </c>
      <c r="Z59" s="21">
        <v>352.906769</v>
      </c>
      <c r="AA59" s="21">
        <v>378.47018400000002</v>
      </c>
      <c r="AB59" s="21">
        <v>389.17260700000003</v>
      </c>
      <c r="AC59" s="21">
        <v>412.809753</v>
      </c>
      <c r="AD59" s="21">
        <v>426.17587300000002</v>
      </c>
      <c r="AE59" s="21">
        <v>443.38671900000003</v>
      </c>
      <c r="AF59" s="21">
        <v>468.73275799999999</v>
      </c>
      <c r="AG59" s="21">
        <v>493.31842</v>
      </c>
      <c r="AH59" s="21">
        <v>508.86361699999998</v>
      </c>
      <c r="AI59" s="21">
        <v>531.11499000000003</v>
      </c>
      <c r="AJ59" s="21">
        <v>551.92334000000005</v>
      </c>
      <c r="AK59" s="22" t="s">
        <v>44</v>
      </c>
    </row>
    <row r="60" spans="1:37" ht="15" customHeight="1">
      <c r="A60" s="14" t="s">
        <v>82</v>
      </c>
      <c r="B60" s="17" t="s">
        <v>134</v>
      </c>
      <c r="C60" s="21" t="s">
        <v>44</v>
      </c>
      <c r="D60" s="21" t="s">
        <v>44</v>
      </c>
      <c r="E60" s="21">
        <v>29.146664000000001</v>
      </c>
      <c r="F60" s="21">
        <v>59.732857000000003</v>
      </c>
      <c r="G60" s="21">
        <v>93.248322000000002</v>
      </c>
      <c r="H60" s="21">
        <v>112.779633</v>
      </c>
      <c r="I60" s="21">
        <v>135.920975</v>
      </c>
      <c r="J60" s="21">
        <v>153.89617899999999</v>
      </c>
      <c r="K60" s="21">
        <v>173.38351399999999</v>
      </c>
      <c r="L60" s="21">
        <v>186.00827000000001</v>
      </c>
      <c r="M60" s="21">
        <v>201.03234900000001</v>
      </c>
      <c r="N60" s="21">
        <v>211.447113</v>
      </c>
      <c r="O60" s="21">
        <v>224.379456</v>
      </c>
      <c r="P60" s="21">
        <v>237.61758399999999</v>
      </c>
      <c r="Q60" s="21">
        <v>254.10495</v>
      </c>
      <c r="R60" s="21">
        <v>267.38098100000002</v>
      </c>
      <c r="S60" s="21">
        <v>279.519745</v>
      </c>
      <c r="T60" s="21">
        <v>297.87246699999997</v>
      </c>
      <c r="U60" s="21">
        <v>312.57983400000001</v>
      </c>
      <c r="V60" s="21">
        <v>330.88439899999997</v>
      </c>
      <c r="W60" s="21">
        <v>350.38037100000003</v>
      </c>
      <c r="X60" s="21">
        <v>369.341522</v>
      </c>
      <c r="Y60" s="21">
        <v>390.11682100000002</v>
      </c>
      <c r="Z60" s="21">
        <v>403.40295400000002</v>
      </c>
      <c r="AA60" s="21">
        <v>428.96636999999998</v>
      </c>
      <c r="AB60" s="21">
        <v>439.66879299999999</v>
      </c>
      <c r="AC60" s="21">
        <v>463.30593900000002</v>
      </c>
      <c r="AD60" s="21">
        <v>476.67205799999999</v>
      </c>
      <c r="AE60" s="21">
        <v>493.882904</v>
      </c>
      <c r="AF60" s="21">
        <v>519.22894299999996</v>
      </c>
      <c r="AG60" s="21">
        <v>543.81463599999995</v>
      </c>
      <c r="AH60" s="21">
        <v>559.35980199999995</v>
      </c>
      <c r="AI60" s="21">
        <v>581.61120600000004</v>
      </c>
      <c r="AJ60" s="21">
        <v>602.41955600000006</v>
      </c>
      <c r="AK60" s="22" t="s">
        <v>44</v>
      </c>
    </row>
    <row r="62" spans="1:37" ht="15" customHeight="1">
      <c r="B62" s="17" t="s">
        <v>83</v>
      </c>
    </row>
    <row r="63" spans="1:37" ht="15" customHeight="1">
      <c r="A63" s="14" t="s">
        <v>84</v>
      </c>
      <c r="B63" s="18" t="s">
        <v>49</v>
      </c>
      <c r="C63" s="19" t="s">
        <v>44</v>
      </c>
      <c r="D63" s="19" t="s">
        <v>44</v>
      </c>
      <c r="E63" s="19">
        <v>6.7482980000000001</v>
      </c>
      <c r="F63" s="19">
        <v>9.2919</v>
      </c>
      <c r="G63" s="19">
        <v>17.430095999999999</v>
      </c>
      <c r="H63" s="19">
        <v>25.719798999999998</v>
      </c>
      <c r="I63" s="19">
        <v>37.818604000000001</v>
      </c>
      <c r="J63" s="19">
        <v>50.083205999999997</v>
      </c>
      <c r="K63" s="19">
        <v>60.668694000000002</v>
      </c>
      <c r="L63" s="19">
        <v>65.969193000000004</v>
      </c>
      <c r="M63" s="19">
        <v>69.623810000000006</v>
      </c>
      <c r="N63" s="19">
        <v>71.704200999999998</v>
      </c>
      <c r="O63" s="19">
        <v>72.250197999999997</v>
      </c>
      <c r="P63" s="19">
        <v>75.162200999999996</v>
      </c>
      <c r="Q63" s="19">
        <v>77.806206000000003</v>
      </c>
      <c r="R63" s="19">
        <v>82.641220000000004</v>
      </c>
      <c r="S63" s="19">
        <v>82.641220000000004</v>
      </c>
      <c r="T63" s="19">
        <v>85.542320000000004</v>
      </c>
      <c r="U63" s="19">
        <v>85.542320000000004</v>
      </c>
      <c r="V63" s="19">
        <v>85.542320000000004</v>
      </c>
      <c r="W63" s="19">
        <v>86.706421000000006</v>
      </c>
      <c r="X63" s="19">
        <v>86.706421000000006</v>
      </c>
      <c r="Y63" s="19">
        <v>86.706421000000006</v>
      </c>
      <c r="Z63" s="19">
        <v>86.706421000000006</v>
      </c>
      <c r="AA63" s="19">
        <v>87.923416000000003</v>
      </c>
      <c r="AB63" s="19">
        <v>87.923416000000003</v>
      </c>
      <c r="AC63" s="19">
        <v>88.487419000000003</v>
      </c>
      <c r="AD63" s="19">
        <v>88.487419000000003</v>
      </c>
      <c r="AE63" s="19">
        <v>88.487419000000003</v>
      </c>
      <c r="AF63" s="19">
        <v>88.487419000000003</v>
      </c>
      <c r="AG63" s="19">
        <v>88.487419000000003</v>
      </c>
      <c r="AH63" s="19">
        <v>88.487419000000003</v>
      </c>
      <c r="AI63" s="19">
        <v>88.487419000000003</v>
      </c>
      <c r="AJ63" s="19">
        <v>88.487419000000003</v>
      </c>
      <c r="AK63" s="20" t="s">
        <v>44</v>
      </c>
    </row>
    <row r="64" spans="1:37" ht="15" customHeight="1">
      <c r="A64" s="14" t="s">
        <v>85</v>
      </c>
      <c r="B64" s="18" t="s">
        <v>51</v>
      </c>
      <c r="C64" s="19" t="s">
        <v>44</v>
      </c>
      <c r="D64" s="19" t="s">
        <v>44</v>
      </c>
      <c r="E64" s="19">
        <v>1.8480000000000001</v>
      </c>
      <c r="F64" s="19">
        <v>3.3708999999999998</v>
      </c>
      <c r="G64" s="19">
        <v>10.140300999999999</v>
      </c>
      <c r="H64" s="19">
        <v>12.286600999999999</v>
      </c>
      <c r="I64" s="19">
        <v>14.054202</v>
      </c>
      <c r="J64" s="19">
        <v>17.129802999999999</v>
      </c>
      <c r="K64" s="19">
        <v>18.587001999999998</v>
      </c>
      <c r="L64" s="19">
        <v>22.247398</v>
      </c>
      <c r="M64" s="19">
        <v>22.769401999999999</v>
      </c>
      <c r="N64" s="19">
        <v>23.568901</v>
      </c>
      <c r="O64" s="19">
        <v>25.212204</v>
      </c>
      <c r="P64" s="19">
        <v>25.212204</v>
      </c>
      <c r="Q64" s="19">
        <v>25.322205</v>
      </c>
      <c r="R64" s="19">
        <v>25.322205</v>
      </c>
      <c r="S64" s="19">
        <v>25.557200999999999</v>
      </c>
      <c r="T64" s="19">
        <v>25.637198999999999</v>
      </c>
      <c r="U64" s="19">
        <v>25.736198000000002</v>
      </c>
      <c r="V64" s="19">
        <v>26.036200999999998</v>
      </c>
      <c r="W64" s="19">
        <v>26.036200999999998</v>
      </c>
      <c r="X64" s="19">
        <v>26.258202000000001</v>
      </c>
      <c r="Y64" s="19">
        <v>26.258202000000001</v>
      </c>
      <c r="Z64" s="19">
        <v>26.258202000000001</v>
      </c>
      <c r="AA64" s="19">
        <v>26.480201999999998</v>
      </c>
      <c r="AB64" s="19">
        <v>26.877200999999999</v>
      </c>
      <c r="AC64" s="19">
        <v>26.877200999999999</v>
      </c>
      <c r="AD64" s="19">
        <v>26.877200999999999</v>
      </c>
      <c r="AE64" s="19">
        <v>27.003201000000001</v>
      </c>
      <c r="AF64" s="19">
        <v>27.003201000000001</v>
      </c>
      <c r="AG64" s="19">
        <v>27.003201000000001</v>
      </c>
      <c r="AH64" s="19">
        <v>27.003201000000001</v>
      </c>
      <c r="AI64" s="19">
        <v>27.003201000000001</v>
      </c>
      <c r="AJ64" s="19">
        <v>27.003201000000001</v>
      </c>
      <c r="AK64" s="20" t="s">
        <v>44</v>
      </c>
    </row>
    <row r="65" spans="1:37" ht="15" customHeight="1">
      <c r="A65" s="14" t="s">
        <v>86</v>
      </c>
      <c r="B65" s="18" t="s">
        <v>29</v>
      </c>
      <c r="C65" s="19" t="s">
        <v>44</v>
      </c>
      <c r="D65" s="19" t="s">
        <v>44</v>
      </c>
      <c r="E65" s="19">
        <v>0.05</v>
      </c>
      <c r="F65" s="19">
        <v>0.05</v>
      </c>
      <c r="G65" s="19">
        <v>1.056</v>
      </c>
      <c r="H65" s="19">
        <v>2.6177999999999999</v>
      </c>
      <c r="I65" s="19">
        <v>3.5823369999999999</v>
      </c>
      <c r="J65" s="19">
        <v>4.3242039999999999</v>
      </c>
      <c r="K65" s="19">
        <v>5.0061030000000004</v>
      </c>
      <c r="L65" s="19">
        <v>5.097003</v>
      </c>
      <c r="M65" s="19">
        <v>5.5030039999999998</v>
      </c>
      <c r="N65" s="19">
        <v>5.5083039999999999</v>
      </c>
      <c r="O65" s="19">
        <v>5.5083039999999999</v>
      </c>
      <c r="P65" s="19">
        <v>5.7343039999999998</v>
      </c>
      <c r="Q65" s="19">
        <v>6.0050039999999996</v>
      </c>
      <c r="R65" s="19">
        <v>6.5150040000000002</v>
      </c>
      <c r="S65" s="19">
        <v>6.5200040000000001</v>
      </c>
      <c r="T65" s="19">
        <v>6.8890039999999999</v>
      </c>
      <c r="U65" s="19">
        <v>8.1576039999999992</v>
      </c>
      <c r="V65" s="19">
        <v>8.3564030000000002</v>
      </c>
      <c r="W65" s="19">
        <v>8.3564030000000002</v>
      </c>
      <c r="X65" s="19">
        <v>9.4858039999999999</v>
      </c>
      <c r="Y65" s="19">
        <v>9.7318040000000003</v>
      </c>
      <c r="Z65" s="19">
        <v>9.7318040000000003</v>
      </c>
      <c r="AA65" s="19">
        <v>9.7318040000000003</v>
      </c>
      <c r="AB65" s="19">
        <v>10.233803999999999</v>
      </c>
      <c r="AC65" s="19">
        <v>11.961804000000001</v>
      </c>
      <c r="AD65" s="19">
        <v>11.961804000000001</v>
      </c>
      <c r="AE65" s="19">
        <v>12.277805000000001</v>
      </c>
      <c r="AF65" s="19">
        <v>12.738806</v>
      </c>
      <c r="AG65" s="19">
        <v>13.423705</v>
      </c>
      <c r="AH65" s="19">
        <v>13.423705</v>
      </c>
      <c r="AI65" s="19">
        <v>13.423705</v>
      </c>
      <c r="AJ65" s="19">
        <v>13.426905</v>
      </c>
      <c r="AK65" s="20" t="s">
        <v>44</v>
      </c>
    </row>
    <row r="66" spans="1:37" ht="15" customHeight="1">
      <c r="A66" s="14" t="s">
        <v>87</v>
      </c>
      <c r="B66" s="18" t="s">
        <v>31</v>
      </c>
      <c r="C66" s="19" t="s">
        <v>44</v>
      </c>
      <c r="D66" s="19" t="s">
        <v>44</v>
      </c>
      <c r="E66" s="19">
        <v>0.24590000000000001</v>
      </c>
      <c r="F66" s="19">
        <v>0.31850000000000001</v>
      </c>
      <c r="G66" s="19">
        <v>1.6755</v>
      </c>
      <c r="H66" s="19">
        <v>1.7495000000000001</v>
      </c>
      <c r="I66" s="19">
        <v>2.7568000000000001</v>
      </c>
      <c r="J66" s="19">
        <v>3.0318000000000001</v>
      </c>
      <c r="K66" s="19">
        <v>3.2770999999999999</v>
      </c>
      <c r="L66" s="19">
        <v>4.1784999999999997</v>
      </c>
      <c r="M66" s="19">
        <v>4.3424990000000001</v>
      </c>
      <c r="N66" s="19">
        <v>4.9180000000000001</v>
      </c>
      <c r="O66" s="19">
        <v>5.7674989999999999</v>
      </c>
      <c r="P66" s="19">
        <v>5.7962990000000003</v>
      </c>
      <c r="Q66" s="19">
        <v>6.0537000000000001</v>
      </c>
      <c r="R66" s="19">
        <v>6.0537000000000001</v>
      </c>
      <c r="S66" s="19">
        <v>6.0537000000000001</v>
      </c>
      <c r="T66" s="19">
        <v>6.0537000000000001</v>
      </c>
      <c r="U66" s="19">
        <v>6.0537000000000001</v>
      </c>
      <c r="V66" s="19">
        <v>6.1223999999999998</v>
      </c>
      <c r="W66" s="19">
        <v>6.1223999999999998</v>
      </c>
      <c r="X66" s="19">
        <v>6.4173999999999998</v>
      </c>
      <c r="Y66" s="19">
        <v>6.4173999999999998</v>
      </c>
      <c r="Z66" s="19">
        <v>6.5206999999999997</v>
      </c>
      <c r="AA66" s="19">
        <v>7.7777010000000004</v>
      </c>
      <c r="AB66" s="19">
        <v>7.8097000000000003</v>
      </c>
      <c r="AC66" s="19">
        <v>7.9137009999999997</v>
      </c>
      <c r="AD66" s="19">
        <v>7.9137009999999997</v>
      </c>
      <c r="AE66" s="19">
        <v>8.0040010000000006</v>
      </c>
      <c r="AF66" s="19">
        <v>8.1185010000000002</v>
      </c>
      <c r="AG66" s="19">
        <v>8.1185010000000002</v>
      </c>
      <c r="AH66" s="19">
        <v>8.1185010000000002</v>
      </c>
      <c r="AI66" s="19">
        <v>8.1185010000000002</v>
      </c>
      <c r="AJ66" s="19">
        <v>8.1185010000000002</v>
      </c>
      <c r="AK66" s="20" t="s">
        <v>44</v>
      </c>
    </row>
    <row r="67" spans="1:37" ht="15" customHeight="1">
      <c r="A67" s="14" t="s">
        <v>88</v>
      </c>
      <c r="B67" s="18" t="s">
        <v>62</v>
      </c>
      <c r="C67" s="19" t="s">
        <v>44</v>
      </c>
      <c r="D67" s="19" t="s">
        <v>44</v>
      </c>
      <c r="E67" s="19">
        <v>1.48</v>
      </c>
      <c r="F67" s="19">
        <v>3.3744000000000001</v>
      </c>
      <c r="G67" s="19">
        <v>8.8351000000000006</v>
      </c>
      <c r="H67" s="19">
        <v>12.395902</v>
      </c>
      <c r="I67" s="19">
        <v>15.7784</v>
      </c>
      <c r="J67" s="19">
        <v>15.7784</v>
      </c>
      <c r="K67" s="19">
        <v>19.001802000000001</v>
      </c>
      <c r="L67" s="19">
        <v>20.119802</v>
      </c>
      <c r="M67" s="19">
        <v>20.119802</v>
      </c>
      <c r="N67" s="19">
        <v>20.119802</v>
      </c>
      <c r="O67" s="19">
        <v>20.119802</v>
      </c>
      <c r="P67" s="19">
        <v>20.119802</v>
      </c>
      <c r="Q67" s="19">
        <v>20.119802</v>
      </c>
      <c r="R67" s="19">
        <v>21.552800999999999</v>
      </c>
      <c r="S67" s="19">
        <v>21.552800999999999</v>
      </c>
      <c r="T67" s="19">
        <v>21.552800999999999</v>
      </c>
      <c r="U67" s="19">
        <v>21.552800999999999</v>
      </c>
      <c r="V67" s="19">
        <v>21.552800999999999</v>
      </c>
      <c r="W67" s="19">
        <v>21.552800999999999</v>
      </c>
      <c r="X67" s="19">
        <v>21.552800999999999</v>
      </c>
      <c r="Y67" s="19">
        <v>21.552800999999999</v>
      </c>
      <c r="Z67" s="19">
        <v>21.552800999999999</v>
      </c>
      <c r="AA67" s="19">
        <v>21.552800999999999</v>
      </c>
      <c r="AB67" s="19">
        <v>21.552800999999999</v>
      </c>
      <c r="AC67" s="19">
        <v>21.552800999999999</v>
      </c>
      <c r="AD67" s="19">
        <v>21.552800999999999</v>
      </c>
      <c r="AE67" s="19">
        <v>21.552800999999999</v>
      </c>
      <c r="AF67" s="19">
        <v>21.552800999999999</v>
      </c>
      <c r="AG67" s="19">
        <v>21.552800999999999</v>
      </c>
      <c r="AH67" s="19">
        <v>21.552800999999999</v>
      </c>
      <c r="AI67" s="19">
        <v>21.552800999999999</v>
      </c>
      <c r="AJ67" s="19">
        <v>21.552800999999999</v>
      </c>
      <c r="AK67" s="20" t="s">
        <v>44</v>
      </c>
    </row>
    <row r="68" spans="1:37" ht="15" customHeight="1">
      <c r="A68" s="14" t="s">
        <v>89</v>
      </c>
      <c r="B68" s="18" t="s">
        <v>35</v>
      </c>
      <c r="C68" s="19" t="s">
        <v>44</v>
      </c>
      <c r="D68" s="19" t="s">
        <v>44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20" t="s">
        <v>44</v>
      </c>
    </row>
    <row r="69" spans="1:37" ht="15" customHeight="1">
      <c r="A69" s="14" t="s">
        <v>90</v>
      </c>
      <c r="B69" s="18" t="s">
        <v>37</v>
      </c>
      <c r="C69" s="19" t="s">
        <v>44</v>
      </c>
      <c r="D69" s="19" t="s">
        <v>44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20" t="s">
        <v>44</v>
      </c>
    </row>
    <row r="70" spans="1:37" ht="15" customHeight="1">
      <c r="A70" s="14" t="s">
        <v>91</v>
      </c>
      <c r="B70" s="18" t="s">
        <v>39</v>
      </c>
      <c r="C70" s="19" t="s">
        <v>44</v>
      </c>
      <c r="D70" s="19" t="s">
        <v>44</v>
      </c>
      <c r="E70" s="19">
        <v>0</v>
      </c>
      <c r="F70" s="19">
        <v>1.1000000000000001E-3</v>
      </c>
      <c r="G70" s="19">
        <v>1.1000000000000001E-3</v>
      </c>
      <c r="H70" s="19">
        <v>1.1000000000000001E-3</v>
      </c>
      <c r="I70" s="19">
        <v>1.1000000000000001E-3</v>
      </c>
      <c r="J70" s="19">
        <v>1.1000000000000001E-3</v>
      </c>
      <c r="K70" s="19">
        <v>1.1000000000000001E-3</v>
      </c>
      <c r="L70" s="19">
        <v>1.1000000000000001E-3</v>
      </c>
      <c r="M70" s="19">
        <v>1.1000000000000001E-3</v>
      </c>
      <c r="N70" s="19">
        <v>1.1000000000000001E-3</v>
      </c>
      <c r="O70" s="19">
        <v>1.1000000000000001E-3</v>
      </c>
      <c r="P70" s="19">
        <v>1.1000000000000001E-3</v>
      </c>
      <c r="Q70" s="19">
        <v>1.1000000000000001E-3</v>
      </c>
      <c r="R70" s="19">
        <v>1.1000000000000001E-3</v>
      </c>
      <c r="S70" s="19">
        <v>1.1000000000000001E-3</v>
      </c>
      <c r="T70" s="19">
        <v>1.1000000000000001E-3</v>
      </c>
      <c r="U70" s="19">
        <v>1.1000000000000001E-3</v>
      </c>
      <c r="V70" s="19">
        <v>1.1000000000000001E-3</v>
      </c>
      <c r="W70" s="19">
        <v>1.1000000000000001E-3</v>
      </c>
      <c r="X70" s="19">
        <v>1.1000000000000001E-3</v>
      </c>
      <c r="Y70" s="19">
        <v>1.1000000000000001E-3</v>
      </c>
      <c r="Z70" s="19">
        <v>1.1000000000000001E-3</v>
      </c>
      <c r="AA70" s="19">
        <v>1.1000000000000001E-3</v>
      </c>
      <c r="AB70" s="19">
        <v>1.1000000000000001E-3</v>
      </c>
      <c r="AC70" s="19">
        <v>1.1000000000000001E-3</v>
      </c>
      <c r="AD70" s="19">
        <v>1.1000000000000001E-3</v>
      </c>
      <c r="AE70" s="19">
        <v>1.1000000000000001E-3</v>
      </c>
      <c r="AF70" s="19">
        <v>1.1000000000000001E-3</v>
      </c>
      <c r="AG70" s="19">
        <v>1.1000000000000001E-3</v>
      </c>
      <c r="AH70" s="19">
        <v>1.1000000000000001E-3</v>
      </c>
      <c r="AI70" s="19">
        <v>1.1000000000000001E-3</v>
      </c>
      <c r="AJ70" s="19">
        <v>1.1000000000000001E-3</v>
      </c>
      <c r="AK70" s="20" t="s">
        <v>44</v>
      </c>
    </row>
    <row r="71" spans="1:37" ht="15" customHeight="1">
      <c r="A71" s="14" t="s">
        <v>92</v>
      </c>
      <c r="B71" s="18" t="s">
        <v>41</v>
      </c>
      <c r="C71" s="19" t="s">
        <v>44</v>
      </c>
      <c r="D71" s="19" t="s">
        <v>44</v>
      </c>
      <c r="E71" s="19">
        <v>1.2200000000000001E-2</v>
      </c>
      <c r="F71" s="19">
        <v>1.32E-2</v>
      </c>
      <c r="G71" s="19">
        <v>1.4E-2</v>
      </c>
      <c r="H71" s="19">
        <v>3.39E-2</v>
      </c>
      <c r="I71" s="19">
        <v>4.0399999999999998E-2</v>
      </c>
      <c r="J71" s="19">
        <v>5.6399999999999999E-2</v>
      </c>
      <c r="K71" s="19">
        <v>5.8900000000000001E-2</v>
      </c>
      <c r="L71" s="19">
        <v>6.0900000000000003E-2</v>
      </c>
      <c r="M71" s="19">
        <v>6.0900000000000003E-2</v>
      </c>
      <c r="N71" s="19">
        <v>6.0900000000000003E-2</v>
      </c>
      <c r="O71" s="19">
        <v>0.13589999999999999</v>
      </c>
      <c r="P71" s="19">
        <v>0.13589999999999999</v>
      </c>
      <c r="Q71" s="19">
        <v>0.13589999999999999</v>
      </c>
      <c r="R71" s="19">
        <v>0.13589999999999999</v>
      </c>
      <c r="S71" s="19">
        <v>0.13589999999999999</v>
      </c>
      <c r="T71" s="19">
        <v>0.13589999999999999</v>
      </c>
      <c r="U71" s="19">
        <v>0.13589999999999999</v>
      </c>
      <c r="V71" s="19">
        <v>0.13589999999999999</v>
      </c>
      <c r="W71" s="19">
        <v>0.13589999999999999</v>
      </c>
      <c r="X71" s="19">
        <v>0.13589999999999999</v>
      </c>
      <c r="Y71" s="19">
        <v>0.13589999999999999</v>
      </c>
      <c r="Z71" s="19">
        <v>0.13589999999999999</v>
      </c>
      <c r="AA71" s="19">
        <v>0.13589999999999999</v>
      </c>
      <c r="AB71" s="19">
        <v>0.13589999999999999</v>
      </c>
      <c r="AC71" s="19">
        <v>0.13589999999999999</v>
      </c>
      <c r="AD71" s="19">
        <v>0.13589999999999999</v>
      </c>
      <c r="AE71" s="19">
        <v>0.13589999999999999</v>
      </c>
      <c r="AF71" s="19">
        <v>0.13589999999999999</v>
      </c>
      <c r="AG71" s="19">
        <v>0.1789</v>
      </c>
      <c r="AH71" s="19">
        <v>0.1789</v>
      </c>
      <c r="AI71" s="19">
        <v>0.1789</v>
      </c>
      <c r="AJ71" s="19">
        <v>0.1789</v>
      </c>
      <c r="AK71" s="20" t="s">
        <v>44</v>
      </c>
    </row>
    <row r="72" spans="1:37" ht="15" customHeight="1">
      <c r="A72" s="14" t="s">
        <v>93</v>
      </c>
      <c r="B72" s="17" t="s">
        <v>46</v>
      </c>
      <c r="C72" s="21" t="s">
        <v>44</v>
      </c>
      <c r="D72" s="21" t="s">
        <v>44</v>
      </c>
      <c r="E72" s="21">
        <v>10.384415000000001</v>
      </c>
      <c r="F72" s="21">
        <v>16.420014999999999</v>
      </c>
      <c r="G72" s="21">
        <v>39.152099999999997</v>
      </c>
      <c r="H72" s="21">
        <v>54.804588000000003</v>
      </c>
      <c r="I72" s="21">
        <v>74.031859999999995</v>
      </c>
      <c r="J72" s="21">
        <v>90.405929999999998</v>
      </c>
      <c r="K72" s="21">
        <v>106.601715</v>
      </c>
      <c r="L72" s="21">
        <v>117.67491099999999</v>
      </c>
      <c r="M72" s="21">
        <v>122.421509</v>
      </c>
      <c r="N72" s="21">
        <v>125.882217</v>
      </c>
      <c r="O72" s="21">
        <v>128.99601699999999</v>
      </c>
      <c r="P72" s="21">
        <v>132.16282699999999</v>
      </c>
      <c r="Q72" s="21">
        <v>135.444931</v>
      </c>
      <c r="R72" s="21">
        <v>142.222916</v>
      </c>
      <c r="S72" s="21">
        <v>142.462906</v>
      </c>
      <c r="T72" s="21">
        <v>145.81303399999999</v>
      </c>
      <c r="U72" s="21">
        <v>147.180634</v>
      </c>
      <c r="V72" s="21">
        <v>147.748108</v>
      </c>
      <c r="W72" s="21">
        <v>148.912216</v>
      </c>
      <c r="X72" s="21">
        <v>150.55860899999999</v>
      </c>
      <c r="Y72" s="21">
        <v>150.80461099999999</v>
      </c>
      <c r="Z72" s="21">
        <v>150.90791300000001</v>
      </c>
      <c r="AA72" s="21">
        <v>153.60389699999999</v>
      </c>
      <c r="AB72" s="21">
        <v>154.53488200000001</v>
      </c>
      <c r="AC72" s="21">
        <v>156.93087800000001</v>
      </c>
      <c r="AD72" s="21">
        <v>156.93087800000001</v>
      </c>
      <c r="AE72" s="21">
        <v>157.46319600000001</v>
      </c>
      <c r="AF72" s="21">
        <v>158.03869599999999</v>
      </c>
      <c r="AG72" s="21">
        <v>158.76660200000001</v>
      </c>
      <c r="AH72" s="21">
        <v>158.76660200000001</v>
      </c>
      <c r="AI72" s="21">
        <v>158.76660200000001</v>
      </c>
      <c r="AJ72" s="21">
        <v>158.76980599999999</v>
      </c>
      <c r="AK72" s="22" t="s">
        <v>44</v>
      </c>
    </row>
    <row r="74" spans="1:37" ht="15" customHeight="1">
      <c r="A74" s="14" t="s">
        <v>94</v>
      </c>
      <c r="B74" s="17" t="s">
        <v>95</v>
      </c>
      <c r="C74" s="21">
        <v>1043.869751</v>
      </c>
      <c r="D74" s="21">
        <v>1059.4221190000001</v>
      </c>
      <c r="E74" s="21">
        <v>1078.6495359999999</v>
      </c>
      <c r="F74" s="21">
        <v>1103.2001949999999</v>
      </c>
      <c r="G74" s="21">
        <v>1113.9835210000001</v>
      </c>
      <c r="H74" s="21">
        <v>1117.8623050000001</v>
      </c>
      <c r="I74" s="21">
        <v>1121.7763669999999</v>
      </c>
      <c r="J74" s="21">
        <v>1123.3773189999999</v>
      </c>
      <c r="K74" s="21">
        <v>1126.668823</v>
      </c>
      <c r="L74" s="21">
        <v>1128.220337</v>
      </c>
      <c r="M74" s="21">
        <v>1138.497803</v>
      </c>
      <c r="N74" s="21">
        <v>1145.451904</v>
      </c>
      <c r="O74" s="21">
        <v>1155.2955320000001</v>
      </c>
      <c r="P74" s="21">
        <v>1165.41687</v>
      </c>
      <c r="Q74" s="21">
        <v>1178.6972659999999</v>
      </c>
      <c r="R74" s="21">
        <v>1185.2954099999999</v>
      </c>
      <c r="S74" s="21">
        <v>1197.319336</v>
      </c>
      <c r="T74" s="21">
        <v>1212.4470209999999</v>
      </c>
      <c r="U74" s="21">
        <v>1225.911865</v>
      </c>
      <c r="V74" s="21">
        <v>1243.7741699999999</v>
      </c>
      <c r="W74" s="21">
        <v>1262.2312010000001</v>
      </c>
      <c r="X74" s="21">
        <v>1279.6710210000001</v>
      </c>
      <c r="Y74" s="21">
        <v>1300.325439</v>
      </c>
      <c r="Z74" s="21">
        <v>1313.6335449999999</v>
      </c>
      <c r="AA74" s="21">
        <v>1336.6259769999999</v>
      </c>
      <c r="AB74" s="21">
        <v>1346.522461</v>
      </c>
      <c r="AC74" s="21">
        <v>1367.8889160000001</v>
      </c>
      <c r="AD74" s="21">
        <v>1381.380005</v>
      </c>
      <c r="AE74" s="21">
        <v>1398.183716</v>
      </c>
      <c r="AF74" s="21">
        <v>1423.0794679999999</v>
      </c>
      <c r="AG74" s="21">
        <v>1447.0623780000001</v>
      </c>
      <c r="AH74" s="21">
        <v>1462.7326660000001</v>
      </c>
      <c r="AI74" s="21">
        <v>1485.109009</v>
      </c>
      <c r="AJ74" s="21">
        <v>1506.0395510000001</v>
      </c>
      <c r="AK74" s="22">
        <v>1.1053E-2</v>
      </c>
    </row>
    <row r="76" spans="1:37" ht="15" customHeight="1">
      <c r="B76" s="17" t="s">
        <v>96</v>
      </c>
    </row>
    <row r="77" spans="1:37" ht="15" customHeight="1">
      <c r="A77" s="14" t="s">
        <v>97</v>
      </c>
      <c r="B77" s="18" t="s">
        <v>49</v>
      </c>
      <c r="C77" s="19">
        <v>2.8090700000000002</v>
      </c>
      <c r="D77" s="19">
        <v>2.8294220000000001</v>
      </c>
      <c r="E77" s="19">
        <v>2.8143950000000002</v>
      </c>
      <c r="F77" s="19">
        <v>2.751887</v>
      </c>
      <c r="G77" s="19">
        <v>2.707497</v>
      </c>
      <c r="H77" s="19">
        <v>2.6968350000000001</v>
      </c>
      <c r="I77" s="19">
        <v>2.6748280000000002</v>
      </c>
      <c r="J77" s="19">
        <v>2.6577280000000001</v>
      </c>
      <c r="K77" s="19">
        <v>2.6425589999999999</v>
      </c>
      <c r="L77" s="19">
        <v>2.6240389999999998</v>
      </c>
      <c r="M77" s="19">
        <v>2.598665</v>
      </c>
      <c r="N77" s="19">
        <v>2.5801460000000001</v>
      </c>
      <c r="O77" s="19">
        <v>2.5564249999999999</v>
      </c>
      <c r="P77" s="19">
        <v>2.534081</v>
      </c>
      <c r="Q77" s="19">
        <v>2.5127160000000002</v>
      </c>
      <c r="R77" s="19">
        <v>2.4900669999999998</v>
      </c>
      <c r="S77" s="19">
        <v>2.470507</v>
      </c>
      <c r="T77" s="19">
        <v>2.4516689999999999</v>
      </c>
      <c r="U77" s="19">
        <v>2.4322560000000002</v>
      </c>
      <c r="V77" s="19">
        <v>2.4122409999999999</v>
      </c>
      <c r="W77" s="19">
        <v>2.3954650000000002</v>
      </c>
      <c r="X77" s="19">
        <v>2.3756080000000002</v>
      </c>
      <c r="Y77" s="19">
        <v>2.3538420000000002</v>
      </c>
      <c r="Z77" s="19">
        <v>2.3294329999999999</v>
      </c>
      <c r="AA77" s="19">
        <v>2.306187</v>
      </c>
      <c r="AB77" s="19">
        <v>2.2809900000000001</v>
      </c>
      <c r="AC77" s="19">
        <v>2.2574730000000001</v>
      </c>
      <c r="AD77" s="19">
        <v>2.2334480000000001</v>
      </c>
      <c r="AE77" s="19">
        <v>2.211741</v>
      </c>
      <c r="AF77" s="19">
        <v>2.1874859999999998</v>
      </c>
      <c r="AG77" s="19">
        <v>2.1649419999999999</v>
      </c>
      <c r="AH77" s="19">
        <v>2.1414520000000001</v>
      </c>
      <c r="AI77" s="19">
        <v>2.1181480000000001</v>
      </c>
      <c r="AJ77" s="19">
        <v>2.09388</v>
      </c>
      <c r="AK77" s="20">
        <v>-9.3640000000000008E-3</v>
      </c>
    </row>
    <row r="78" spans="1:37" ht="15" customHeight="1">
      <c r="A78" s="14" t="s">
        <v>98</v>
      </c>
      <c r="B78" s="18" t="s">
        <v>99</v>
      </c>
      <c r="C78" s="19">
        <v>0.60187599999999997</v>
      </c>
      <c r="D78" s="19">
        <v>0.56111200000000006</v>
      </c>
      <c r="E78" s="19">
        <v>0.56123999999999996</v>
      </c>
      <c r="F78" s="19">
        <v>0.51933600000000002</v>
      </c>
      <c r="G78" s="19">
        <v>0.51947699999999997</v>
      </c>
      <c r="H78" s="19">
        <v>0.51967099999999999</v>
      </c>
      <c r="I78" s="19">
        <v>0.519872</v>
      </c>
      <c r="J78" s="19">
        <v>0.52008299999999996</v>
      </c>
      <c r="K78" s="19">
        <v>0.52029099999999995</v>
      </c>
      <c r="L78" s="19">
        <v>0.52048300000000003</v>
      </c>
      <c r="M78" s="19">
        <v>0.52058700000000002</v>
      </c>
      <c r="N78" s="19">
        <v>0.520729</v>
      </c>
      <c r="O78" s="19">
        <v>0.52080000000000004</v>
      </c>
      <c r="P78" s="19">
        <v>0.52084299999999994</v>
      </c>
      <c r="Q78" s="19">
        <v>0.52089399999999997</v>
      </c>
      <c r="R78" s="19">
        <v>0.52093900000000004</v>
      </c>
      <c r="S78" s="19">
        <v>0.52103500000000003</v>
      </c>
      <c r="T78" s="19">
        <v>0.52115</v>
      </c>
      <c r="U78" s="19">
        <v>0.52129199999999998</v>
      </c>
      <c r="V78" s="19">
        <v>0.52144800000000002</v>
      </c>
      <c r="W78" s="19">
        <v>0.52163199999999998</v>
      </c>
      <c r="X78" s="19">
        <v>0.52182600000000001</v>
      </c>
      <c r="Y78" s="19">
        <v>0.52202499999999996</v>
      </c>
      <c r="Z78" s="19">
        <v>0.52221499999999998</v>
      </c>
      <c r="AA78" s="19">
        <v>0.52242299999999997</v>
      </c>
      <c r="AB78" s="19">
        <v>0.52264299999999997</v>
      </c>
      <c r="AC78" s="19">
        <v>0.52292799999999995</v>
      </c>
      <c r="AD78" s="19">
        <v>0.52324599999999999</v>
      </c>
      <c r="AE78" s="19">
        <v>0.52360799999999996</v>
      </c>
      <c r="AF78" s="19">
        <v>0.52398</v>
      </c>
      <c r="AG78" s="19">
        <v>0.52438200000000001</v>
      </c>
      <c r="AH78" s="19">
        <v>0.52479299999999995</v>
      </c>
      <c r="AI78" s="19">
        <v>0.52522100000000005</v>
      </c>
      <c r="AJ78" s="19">
        <v>0.52563800000000005</v>
      </c>
      <c r="AK78" s="20">
        <v>-2.039E-3</v>
      </c>
    </row>
    <row r="79" spans="1:37" ht="15" customHeight="1">
      <c r="A79" s="14" t="s">
        <v>100</v>
      </c>
      <c r="B79" s="18" t="s">
        <v>101</v>
      </c>
      <c r="C79" s="19">
        <v>16.550146000000002</v>
      </c>
      <c r="D79" s="19">
        <v>17.000043999999999</v>
      </c>
      <c r="E79" s="19">
        <v>17.661366999999998</v>
      </c>
      <c r="F79" s="19">
        <v>18.192609999999998</v>
      </c>
      <c r="G79" s="19">
        <v>18.523696999999999</v>
      </c>
      <c r="H79" s="19">
        <v>18.881478999999999</v>
      </c>
      <c r="I79" s="19">
        <v>19.254021000000002</v>
      </c>
      <c r="J79" s="19">
        <v>19.649028999999999</v>
      </c>
      <c r="K79" s="19">
        <v>20.075354000000001</v>
      </c>
      <c r="L79" s="19">
        <v>20.530176000000001</v>
      </c>
      <c r="M79" s="19">
        <v>21.008945000000001</v>
      </c>
      <c r="N79" s="19">
        <v>21.517927</v>
      </c>
      <c r="O79" s="19">
        <v>21.898712</v>
      </c>
      <c r="P79" s="19">
        <v>22.411719999999999</v>
      </c>
      <c r="Q79" s="19">
        <v>22.894997</v>
      </c>
      <c r="R79" s="19">
        <v>23.430418</v>
      </c>
      <c r="S79" s="19">
        <v>23.968340000000001</v>
      </c>
      <c r="T79" s="19">
        <v>24.586416</v>
      </c>
      <c r="U79" s="19">
        <v>25.184086000000001</v>
      </c>
      <c r="V79" s="19">
        <v>25.818956</v>
      </c>
      <c r="W79" s="19">
        <v>26.457961999999998</v>
      </c>
      <c r="X79" s="19">
        <v>27.134406999999999</v>
      </c>
      <c r="Y79" s="19">
        <v>27.822490999999999</v>
      </c>
      <c r="Z79" s="19">
        <v>28.548615999999999</v>
      </c>
      <c r="AA79" s="19">
        <v>29.307970000000001</v>
      </c>
      <c r="AB79" s="19">
        <v>30.064495000000001</v>
      </c>
      <c r="AC79" s="19">
        <v>30.895098000000001</v>
      </c>
      <c r="AD79" s="19">
        <v>31.764026999999999</v>
      </c>
      <c r="AE79" s="19">
        <v>32.729435000000002</v>
      </c>
      <c r="AF79" s="19">
        <v>33.678168999999997</v>
      </c>
      <c r="AG79" s="19">
        <v>34.662864999999996</v>
      </c>
      <c r="AH79" s="19">
        <v>35.675156000000001</v>
      </c>
      <c r="AI79" s="19">
        <v>36.704326999999999</v>
      </c>
      <c r="AJ79" s="19">
        <v>37.760554999999997</v>
      </c>
      <c r="AK79" s="20">
        <v>2.5253000000000001E-2</v>
      </c>
    </row>
    <row r="80" spans="1:37" ht="15" customHeight="1">
      <c r="A80" s="14" t="s">
        <v>102</v>
      </c>
      <c r="B80" s="18" t="s">
        <v>103</v>
      </c>
      <c r="C80" s="19">
        <v>2.86477</v>
      </c>
      <c r="D80" s="19">
        <v>3.0662500000000001</v>
      </c>
      <c r="E80" s="19">
        <v>3.09165</v>
      </c>
      <c r="F80" s="19">
        <v>3.0005730000000002</v>
      </c>
      <c r="G80" s="19">
        <v>3.0005730000000002</v>
      </c>
      <c r="H80" s="19">
        <v>3.0005730000000002</v>
      </c>
      <c r="I80" s="19">
        <v>3.0005730000000002</v>
      </c>
      <c r="J80" s="19">
        <v>3.0005730000000002</v>
      </c>
      <c r="K80" s="19">
        <v>3.0005730000000002</v>
      </c>
      <c r="L80" s="19">
        <v>3.0005730000000002</v>
      </c>
      <c r="M80" s="19">
        <v>3.0005730000000002</v>
      </c>
      <c r="N80" s="19">
        <v>3.0005730000000002</v>
      </c>
      <c r="O80" s="19">
        <v>2.9544329999999999</v>
      </c>
      <c r="P80" s="19">
        <v>2.962799</v>
      </c>
      <c r="Q80" s="19">
        <v>2.9472360000000002</v>
      </c>
      <c r="R80" s="19">
        <v>2.9446539999999999</v>
      </c>
      <c r="S80" s="19">
        <v>2.9323169999999998</v>
      </c>
      <c r="T80" s="19">
        <v>2.9502259999999998</v>
      </c>
      <c r="U80" s="19">
        <v>2.9470580000000002</v>
      </c>
      <c r="V80" s="19">
        <v>2.9477370000000001</v>
      </c>
      <c r="W80" s="19">
        <v>2.9376530000000001</v>
      </c>
      <c r="X80" s="19">
        <v>2.9355069999999999</v>
      </c>
      <c r="Y80" s="19">
        <v>2.9302250000000001</v>
      </c>
      <c r="Z80" s="19">
        <v>2.9397099999999998</v>
      </c>
      <c r="AA80" s="19">
        <v>2.9456639999999998</v>
      </c>
      <c r="AB80" s="19">
        <v>2.933996</v>
      </c>
      <c r="AC80" s="19">
        <v>2.93988</v>
      </c>
      <c r="AD80" s="19">
        <v>2.945551</v>
      </c>
      <c r="AE80" s="19">
        <v>2.976127</v>
      </c>
      <c r="AF80" s="19">
        <v>2.9741689999999998</v>
      </c>
      <c r="AG80" s="19">
        <v>2.9789479999999999</v>
      </c>
      <c r="AH80" s="19">
        <v>2.9858669999999998</v>
      </c>
      <c r="AI80" s="19">
        <v>2.9908999999999999</v>
      </c>
      <c r="AJ80" s="19">
        <v>2.9975239999999999</v>
      </c>
      <c r="AK80" s="20">
        <v>-7.0799999999999997E-4</v>
      </c>
    </row>
    <row r="81" spans="1:37" ht="15" customHeight="1">
      <c r="A81" s="14" t="s">
        <v>104</v>
      </c>
      <c r="B81" s="18" t="s">
        <v>41</v>
      </c>
      <c r="C81" s="19">
        <v>25.920618000000001</v>
      </c>
      <c r="D81" s="19">
        <v>29.844747999999999</v>
      </c>
      <c r="E81" s="19">
        <v>34.453121000000003</v>
      </c>
      <c r="F81" s="19">
        <v>39.500785999999998</v>
      </c>
      <c r="G81" s="19">
        <v>44.149078000000003</v>
      </c>
      <c r="H81" s="19">
        <v>48.499355000000001</v>
      </c>
      <c r="I81" s="19">
        <v>52.524948000000002</v>
      </c>
      <c r="J81" s="19">
        <v>56.023991000000002</v>
      </c>
      <c r="K81" s="19">
        <v>58.900844999999997</v>
      </c>
      <c r="L81" s="19">
        <v>61.974850000000004</v>
      </c>
      <c r="M81" s="19">
        <v>65.193916000000002</v>
      </c>
      <c r="N81" s="19">
        <v>68.619681999999997</v>
      </c>
      <c r="O81" s="19">
        <v>72.239288000000002</v>
      </c>
      <c r="P81" s="19">
        <v>76.013641000000007</v>
      </c>
      <c r="Q81" s="19">
        <v>79.974632</v>
      </c>
      <c r="R81" s="19">
        <v>84.122489999999999</v>
      </c>
      <c r="S81" s="19">
        <v>88.472649000000004</v>
      </c>
      <c r="T81" s="19">
        <v>93.023323000000005</v>
      </c>
      <c r="U81" s="19">
        <v>97.770972999999998</v>
      </c>
      <c r="V81" s="19">
        <v>102.772758</v>
      </c>
      <c r="W81" s="19">
        <v>108.000626</v>
      </c>
      <c r="X81" s="19">
        <v>113.44832599999999</v>
      </c>
      <c r="Y81" s="19">
        <v>119.08805099999999</v>
      </c>
      <c r="Z81" s="19">
        <v>124.89795700000001</v>
      </c>
      <c r="AA81" s="19">
        <v>130.901321</v>
      </c>
      <c r="AB81" s="19">
        <v>137.08963</v>
      </c>
      <c r="AC81" s="19">
        <v>143.505493</v>
      </c>
      <c r="AD81" s="19">
        <v>150.120285</v>
      </c>
      <c r="AE81" s="19">
        <v>157.02271999999999</v>
      </c>
      <c r="AF81" s="19">
        <v>164.17160000000001</v>
      </c>
      <c r="AG81" s="19">
        <v>171.62394699999999</v>
      </c>
      <c r="AH81" s="19">
        <v>179.344223</v>
      </c>
      <c r="AI81" s="19">
        <v>187.32080099999999</v>
      </c>
      <c r="AJ81" s="19">
        <v>195.53801000000001</v>
      </c>
      <c r="AK81" s="20">
        <v>6.0502E-2</v>
      </c>
    </row>
    <row r="82" spans="1:37" ht="15" customHeight="1">
      <c r="A82" s="14" t="s">
        <v>105</v>
      </c>
      <c r="B82" s="18" t="s">
        <v>106</v>
      </c>
      <c r="C82" s="19">
        <v>0.43790000000000001</v>
      </c>
      <c r="D82" s="19">
        <v>0.45290000000000002</v>
      </c>
      <c r="E82" s="19">
        <v>0.50290000000000001</v>
      </c>
      <c r="F82" s="19">
        <v>0.50290000000000001</v>
      </c>
      <c r="G82" s="19">
        <v>0.51490000000000002</v>
      </c>
      <c r="H82" s="19">
        <v>0.51490000000000002</v>
      </c>
      <c r="I82" s="19">
        <v>0.51490000000000002</v>
      </c>
      <c r="J82" s="19">
        <v>0.51490000000000002</v>
      </c>
      <c r="K82" s="19">
        <v>0.51490000000000002</v>
      </c>
      <c r="L82" s="19">
        <v>0.51490000000000002</v>
      </c>
      <c r="M82" s="19">
        <v>0.51490000000000002</v>
      </c>
      <c r="N82" s="19">
        <v>0.51490000000000002</v>
      </c>
      <c r="O82" s="19">
        <v>0.51490000000000002</v>
      </c>
      <c r="P82" s="19">
        <v>0.51490000000000002</v>
      </c>
      <c r="Q82" s="19">
        <v>0.51490000000000002</v>
      </c>
      <c r="R82" s="19">
        <v>0.51490000000000002</v>
      </c>
      <c r="S82" s="19">
        <v>0.51490000000000002</v>
      </c>
      <c r="T82" s="19">
        <v>0.51490000000000002</v>
      </c>
      <c r="U82" s="19">
        <v>0.51490000000000002</v>
      </c>
      <c r="V82" s="19">
        <v>0.51490000000000002</v>
      </c>
      <c r="W82" s="19">
        <v>0.51490000000000002</v>
      </c>
      <c r="X82" s="19">
        <v>0.51490000000000002</v>
      </c>
      <c r="Y82" s="19">
        <v>0.51490000000000002</v>
      </c>
      <c r="Z82" s="19">
        <v>0.51490000000000002</v>
      </c>
      <c r="AA82" s="19">
        <v>0.51490000000000002</v>
      </c>
      <c r="AB82" s="19">
        <v>0.51490000000000002</v>
      </c>
      <c r="AC82" s="19">
        <v>0.51490000000000002</v>
      </c>
      <c r="AD82" s="19">
        <v>0.51490000000000002</v>
      </c>
      <c r="AE82" s="19">
        <v>0.51490000000000002</v>
      </c>
      <c r="AF82" s="19">
        <v>0.51490000000000002</v>
      </c>
      <c r="AG82" s="19">
        <v>0.51490000000000002</v>
      </c>
      <c r="AH82" s="19">
        <v>0.51490000000000002</v>
      </c>
      <c r="AI82" s="19">
        <v>0.51490000000000002</v>
      </c>
      <c r="AJ82" s="19">
        <v>0.51490000000000002</v>
      </c>
      <c r="AK82" s="20">
        <v>4.0169999999999997E-3</v>
      </c>
    </row>
    <row r="83" spans="1:37" ht="15" customHeight="1">
      <c r="A83" s="14" t="s">
        <v>107</v>
      </c>
      <c r="B83" s="17" t="s">
        <v>46</v>
      </c>
      <c r="C83" s="21">
        <v>49.184379999999997</v>
      </c>
      <c r="D83" s="21">
        <v>53.754474999999999</v>
      </c>
      <c r="E83" s="21">
        <v>59.084671</v>
      </c>
      <c r="F83" s="21">
        <v>64.468093999999994</v>
      </c>
      <c r="G83" s="21">
        <v>69.415222</v>
      </c>
      <c r="H83" s="21">
        <v>74.112808000000001</v>
      </c>
      <c r="I83" s="21">
        <v>78.489142999999999</v>
      </c>
      <c r="J83" s="21">
        <v>82.366302000000005</v>
      </c>
      <c r="K83" s="21">
        <v>85.654526000000004</v>
      </c>
      <c r="L83" s="21">
        <v>89.165024000000003</v>
      </c>
      <c r="M83" s="21">
        <v>92.837585000000004</v>
      </c>
      <c r="N83" s="21">
        <v>96.753967000000003</v>
      </c>
      <c r="O83" s="21">
        <v>100.684555</v>
      </c>
      <c r="P83" s="21">
        <v>104.95798499999999</v>
      </c>
      <c r="Q83" s="21">
        <v>109.36537199999999</v>
      </c>
      <c r="R83" s="21">
        <v>114.02346799999999</v>
      </c>
      <c r="S83" s="21">
        <v>118.879745</v>
      </c>
      <c r="T83" s="21">
        <v>124.047684</v>
      </c>
      <c r="U83" s="21">
        <v>129.370575</v>
      </c>
      <c r="V83" s="21">
        <v>134.98803699999999</v>
      </c>
      <c r="W83" s="21">
        <v>140.82823200000001</v>
      </c>
      <c r="X83" s="21">
        <v>146.93057300000001</v>
      </c>
      <c r="Y83" s="21">
        <v>153.231537</v>
      </c>
      <c r="Z83" s="21">
        <v>159.752838</v>
      </c>
      <c r="AA83" s="21">
        <v>166.49847399999999</v>
      </c>
      <c r="AB83" s="21">
        <v>173.40664699999999</v>
      </c>
      <c r="AC83" s="21">
        <v>180.635773</v>
      </c>
      <c r="AD83" s="21">
        <v>188.10145600000001</v>
      </c>
      <c r="AE83" s="21">
        <v>195.97854599999999</v>
      </c>
      <c r="AF83" s="21">
        <v>204.050308</v>
      </c>
      <c r="AG83" s="21">
        <v>212.46998600000001</v>
      </c>
      <c r="AH83" s="21">
        <v>221.186386</v>
      </c>
      <c r="AI83" s="21">
        <v>230.17430100000001</v>
      </c>
      <c r="AJ83" s="21">
        <v>239.430511</v>
      </c>
      <c r="AK83" s="22">
        <v>4.7788999999999998E-2</v>
      </c>
    </row>
    <row r="85" spans="1:37" ht="15" customHeight="1">
      <c r="A85" s="14" t="s">
        <v>108</v>
      </c>
      <c r="B85" s="17" t="s">
        <v>109</v>
      </c>
      <c r="C85" s="21" t="s">
        <v>44</v>
      </c>
      <c r="D85" s="21" t="s">
        <v>44</v>
      </c>
      <c r="E85" s="21">
        <v>5.3452279999999996</v>
      </c>
      <c r="F85" s="21">
        <v>11.538671000000001</v>
      </c>
      <c r="G85" s="21">
        <v>16.530194999999999</v>
      </c>
      <c r="H85" s="21">
        <v>21.238444999999999</v>
      </c>
      <c r="I85" s="21">
        <v>25.636772000000001</v>
      </c>
      <c r="J85" s="21">
        <v>29.531030999999999</v>
      </c>
      <c r="K85" s="21">
        <v>32.834418999999997</v>
      </c>
      <c r="L85" s="21">
        <v>36.363438000000002</v>
      </c>
      <c r="M85" s="21">
        <v>40.061366999999997</v>
      </c>
      <c r="N85" s="21">
        <v>43.996257999999997</v>
      </c>
      <c r="O85" s="21">
        <v>48.089123000000001</v>
      </c>
      <c r="P85" s="21">
        <v>52.384903000000001</v>
      </c>
      <c r="Q85" s="21">
        <v>56.860405</v>
      </c>
      <c r="R85" s="21">
        <v>61.548901000000001</v>
      </c>
      <c r="S85" s="21">
        <v>66.461783999999994</v>
      </c>
      <c r="T85" s="21">
        <v>71.648544000000001</v>
      </c>
      <c r="U85" s="21">
        <v>77.000327999999996</v>
      </c>
      <c r="V85" s="21">
        <v>82.637810000000002</v>
      </c>
      <c r="W85" s="21">
        <v>88.525063000000003</v>
      </c>
      <c r="X85" s="21">
        <v>94.653671000000003</v>
      </c>
      <c r="Y85" s="21">
        <v>100.99221799999999</v>
      </c>
      <c r="Z85" s="21">
        <v>107.53788</v>
      </c>
      <c r="AA85" s="21">
        <v>114.30671700000001</v>
      </c>
      <c r="AB85" s="21">
        <v>121.27512400000001</v>
      </c>
      <c r="AC85" s="21">
        <v>128.52761799999999</v>
      </c>
      <c r="AD85" s="21">
        <v>136.01724200000001</v>
      </c>
      <c r="AE85" s="21">
        <v>143.91589400000001</v>
      </c>
      <c r="AF85" s="21">
        <v>152.01774599999999</v>
      </c>
      <c r="AG85" s="21">
        <v>160.45976300000001</v>
      </c>
      <c r="AH85" s="21">
        <v>169.199478</v>
      </c>
      <c r="AI85" s="21">
        <v>178.21051</v>
      </c>
      <c r="AJ85" s="21">
        <v>187.49087499999999</v>
      </c>
      <c r="AK85" s="22" t="s">
        <v>44</v>
      </c>
    </row>
    <row r="86" spans="1:37" ht="15" customHeight="1" thickBot="1"/>
    <row r="87" spans="1:37" ht="15" customHeight="1">
      <c r="B87" s="40" t="s">
        <v>110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>
      <c r="B88" s="23" t="s">
        <v>111</v>
      </c>
    </row>
    <row r="89" spans="1:37" ht="15" customHeight="1">
      <c r="B89" s="23" t="s">
        <v>112</v>
      </c>
    </row>
    <row r="90" spans="1:37" ht="15" customHeight="1">
      <c r="B90" s="23" t="s">
        <v>113</v>
      </c>
    </row>
    <row r="91" spans="1:37" ht="15" customHeight="1">
      <c r="B91" s="23" t="s">
        <v>114</v>
      </c>
    </row>
    <row r="92" spans="1:37" ht="15" customHeight="1">
      <c r="B92" s="23" t="s">
        <v>115</v>
      </c>
    </row>
    <row r="93" spans="1:37" ht="15" customHeight="1">
      <c r="B93" s="23" t="s">
        <v>116</v>
      </c>
    </row>
    <row r="94" spans="1:37" ht="15" customHeight="1">
      <c r="B94" s="23" t="s">
        <v>117</v>
      </c>
    </row>
    <row r="95" spans="1:37" ht="15" customHeight="1">
      <c r="B95" s="23" t="s">
        <v>135</v>
      </c>
    </row>
    <row r="96" spans="1:37" ht="15" customHeight="1">
      <c r="B96" s="23" t="s">
        <v>118</v>
      </c>
    </row>
    <row r="97" spans="2:2" ht="15" customHeight="1">
      <c r="B97" s="23" t="s">
        <v>119</v>
      </c>
    </row>
    <row r="98" spans="2:2" ht="15" customHeight="1">
      <c r="B98" s="23" t="s">
        <v>120</v>
      </c>
    </row>
    <row r="99" spans="2:2" ht="15" customHeight="1">
      <c r="B99" s="23" t="s">
        <v>121</v>
      </c>
    </row>
    <row r="100" spans="2:2" ht="15" customHeight="1">
      <c r="B100" s="23" t="s">
        <v>122</v>
      </c>
    </row>
    <row r="101" spans="2:2" ht="15" customHeight="1">
      <c r="B101" s="23" t="s">
        <v>136</v>
      </c>
    </row>
    <row r="102" spans="2:2" ht="15" customHeight="1">
      <c r="B102" s="23" t="s">
        <v>137</v>
      </c>
    </row>
    <row r="103" spans="2:2" ht="15" customHeight="1">
      <c r="B103" s="23" t="s">
        <v>123</v>
      </c>
    </row>
    <row r="104" spans="2:2" ht="15" customHeight="1">
      <c r="B104" s="23" t="s">
        <v>124</v>
      </c>
    </row>
    <row r="105" spans="2:2" ht="15" customHeight="1">
      <c r="B105" s="23" t="s">
        <v>125</v>
      </c>
    </row>
    <row r="106" spans="2:2" ht="15" customHeight="1">
      <c r="B106" s="23" t="s">
        <v>126</v>
      </c>
    </row>
    <row r="107" spans="2:2" ht="15" customHeight="1">
      <c r="B107" s="23" t="s">
        <v>127</v>
      </c>
    </row>
    <row r="108" spans="2:2" ht="15" customHeight="1">
      <c r="B108" s="23" t="s">
        <v>128</v>
      </c>
    </row>
    <row r="109" spans="2:2" ht="15" customHeight="1">
      <c r="B109" s="23" t="s">
        <v>138</v>
      </c>
    </row>
    <row r="110" spans="2:2" ht="15" customHeight="1">
      <c r="B110" s="23" t="s">
        <v>139</v>
      </c>
    </row>
    <row r="111" spans="2:2" ht="15" customHeight="1">
      <c r="B111" s="23" t="s">
        <v>140</v>
      </c>
    </row>
    <row r="112" spans="2:2" ht="15" customHeight="1">
      <c r="B112" s="23" t="s">
        <v>141</v>
      </c>
    </row>
    <row r="113" spans="2:2" ht="15" customHeight="1">
      <c r="B113" s="23" t="s">
        <v>142</v>
      </c>
    </row>
    <row r="114" spans="2:2" ht="15" customHeight="1">
      <c r="B114" s="23" t="s">
        <v>143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5" workbookViewId="0">
      <selection activeCell="F35" sqref="F35"/>
    </sheetView>
  </sheetViews>
  <sheetFormatPr defaultColWidth="8.25" defaultRowHeight="13.5"/>
  <cols>
    <col min="1" max="1" width="22" style="26" bestFit="1" customWidth="1"/>
    <col min="2" max="4" width="14.6875" style="26" customWidth="1"/>
    <col min="5" max="6" width="8.25" style="26"/>
    <col min="7" max="7" width="8.5625" style="26" bestFit="1" customWidth="1"/>
    <col min="8" max="11" width="8.25" style="26"/>
    <col min="12" max="12" width="10.625" style="26" customWidth="1"/>
    <col min="13" max="16384" width="8.25" style="26"/>
  </cols>
  <sheetData>
    <row r="1" spans="1:8" ht="14.25">
      <c r="A1" s="26" t="s">
        <v>149</v>
      </c>
      <c r="B1" s="24" t="s">
        <v>150</v>
      </c>
      <c r="C1" s="26" t="s">
        <v>151</v>
      </c>
    </row>
    <row r="2" spans="1:8" ht="14.25">
      <c r="B2" s="24" t="s">
        <v>152</v>
      </c>
    </row>
    <row r="3" spans="1:8" ht="14.25">
      <c r="B3" s="24"/>
    </row>
    <row r="4" spans="1:8" ht="14.25">
      <c r="B4" s="24"/>
    </row>
    <row r="5" spans="1:8">
      <c r="B5" s="32">
        <v>2018</v>
      </c>
      <c r="C5" s="32">
        <v>2023</v>
      </c>
      <c r="D5" s="32">
        <v>2028</v>
      </c>
      <c r="E5" s="32">
        <v>2033</v>
      </c>
      <c r="F5" s="32">
        <v>2038</v>
      </c>
      <c r="G5" s="32">
        <v>2043</v>
      </c>
      <c r="H5" s="32">
        <v>2048</v>
      </c>
    </row>
    <row r="6" spans="1:8">
      <c r="A6" s="26" t="s">
        <v>153</v>
      </c>
      <c r="B6" s="26">
        <v>21.8</v>
      </c>
      <c r="C6" s="26">
        <f>B6+6.3</f>
        <v>28.1</v>
      </c>
      <c r="D6" s="26">
        <f>C6+0.1</f>
        <v>28.200000000000003</v>
      </c>
    </row>
    <row r="7" spans="1:8">
      <c r="A7" s="26" t="s">
        <v>154</v>
      </c>
      <c r="B7" s="26">
        <v>1.7</v>
      </c>
      <c r="C7" s="26">
        <f>B7+7.5</f>
        <v>9.1999999999999993</v>
      </c>
      <c r="D7" s="26">
        <f>C7+5.1</f>
        <v>14.299999999999999</v>
      </c>
    </row>
    <row r="8" spans="1:8">
      <c r="A8" s="26" t="s">
        <v>155</v>
      </c>
      <c r="B8" s="26">
        <f>SUM(B6:B7)</f>
        <v>23.5</v>
      </c>
      <c r="C8" s="26">
        <f t="shared" ref="C8:D8" si="0">SUM(C6:C7)</f>
        <v>37.299999999999997</v>
      </c>
      <c r="D8" s="26">
        <f t="shared" si="0"/>
        <v>42.5</v>
      </c>
    </row>
    <row r="10" spans="1:8">
      <c r="A10" s="26" t="s">
        <v>156</v>
      </c>
      <c r="B10" s="26">
        <f>'AEO Table 9'!D25</f>
        <v>214.30001799999999</v>
      </c>
      <c r="C10" s="26">
        <f>'AEO Table 9'!I25</f>
        <v>278.43472300000002</v>
      </c>
      <c r="D10" s="26">
        <f>'AEO Table 9'!N25</f>
        <v>295.24517800000001</v>
      </c>
    </row>
    <row r="12" spans="1:8">
      <c r="A12" s="26" t="s">
        <v>157</v>
      </c>
      <c r="B12" s="26">
        <f>B8/B10</f>
        <v>0.10965934683215939</v>
      </c>
      <c r="C12" s="26">
        <f t="shared" ref="C12:D12" si="1">C8/C10</f>
        <v>0.13396317671197924</v>
      </c>
      <c r="D12" s="26">
        <f t="shared" si="1"/>
        <v>0.14394815958687732</v>
      </c>
    </row>
    <row r="14" spans="1:8" ht="30" customHeight="1">
      <c r="A14" s="41" t="s">
        <v>158</v>
      </c>
      <c r="B14" s="41"/>
      <c r="C14" s="41"/>
      <c r="D14" s="41"/>
      <c r="E14" s="41"/>
      <c r="F14" s="41"/>
      <c r="G14" s="41"/>
      <c r="H14" s="41"/>
    </row>
    <row r="15" spans="1:8">
      <c r="A15" s="26" t="s">
        <v>159</v>
      </c>
      <c r="C15" s="26">
        <f>(C12-B12)/5</f>
        <v>4.8607659759639706E-3</v>
      </c>
      <c r="D15" s="26">
        <f>(D12-C12)/5</f>
        <v>1.9969965749796147E-3</v>
      </c>
      <c r="E15" s="26">
        <f>($D$15/$C$15)*D15</f>
        <v>8.2044585980904508E-4</v>
      </c>
      <c r="F15" s="26">
        <f t="shared" ref="F15:H15" si="2">($D$15/$C$15)*E15</f>
        <v>3.3707188951221642E-4</v>
      </c>
      <c r="G15" s="26">
        <f t="shared" si="2"/>
        <v>1.384825791256717E-4</v>
      </c>
      <c r="H15" s="26">
        <f t="shared" si="2"/>
        <v>5.6894168033560923E-5</v>
      </c>
    </row>
    <row r="16" spans="1:8">
      <c r="A16" s="26" t="s">
        <v>160</v>
      </c>
      <c r="E16" s="26">
        <f>D12*(1+E15)</f>
        <v>0.14406626125843752</v>
      </c>
      <c r="F16" s="26">
        <f>E16*(1+F15)</f>
        <v>0.14411482194533484</v>
      </c>
      <c r="G16" s="26">
        <f t="shared" ref="G16:H16" si="3">F16*(1+G15)</f>
        <v>0.14413477933756808</v>
      </c>
      <c r="H16" s="26">
        <f t="shared" si="3"/>
        <v>0.14414297976592316</v>
      </c>
    </row>
    <row r="19" spans="1:14" ht="30" customHeight="1">
      <c r="B19" s="33" t="s">
        <v>157</v>
      </c>
      <c r="C19" s="33" t="s">
        <v>161</v>
      </c>
      <c r="D19" s="33" t="s">
        <v>162</v>
      </c>
      <c r="F19" s="42" t="s">
        <v>173</v>
      </c>
      <c r="G19" s="42"/>
    </row>
    <row r="20" spans="1:14">
      <c r="A20" s="26">
        <v>2017</v>
      </c>
      <c r="B20" s="26">
        <f>B21-(B22-B21)</f>
        <v>0.10479858085619542</v>
      </c>
      <c r="C20" s="32">
        <f>(INDEX('AEO Table 9'!$C$23:$AK$23,1,MATCH(A20,'AEO Table 9'!$C$13:$AK$13,0)))*1000</f>
        <v>592.19999999999993</v>
      </c>
      <c r="D20" s="34">
        <f>C20*B20</f>
        <v>62.061719583038922</v>
      </c>
    </row>
    <row r="21" spans="1:14">
      <c r="A21" s="26">
        <v>2018</v>
      </c>
      <c r="B21" s="26">
        <f>B12</f>
        <v>0.10965934683215939</v>
      </c>
      <c r="C21" s="32">
        <f>(INDEX('AEO Table 9'!$C$23:$AK$23,1,MATCH(A21,'AEO Table 9'!$C$13:$AK$13,0)))*1000</f>
        <v>752.5</v>
      </c>
      <c r="D21" s="34">
        <f t="shared" ref="D21:D53" si="4">C21*B21</f>
        <v>82.518658491199943</v>
      </c>
      <c r="F21" s="35">
        <v>2018</v>
      </c>
      <c r="G21" s="36">
        <f>N26</f>
        <v>99.3</v>
      </c>
    </row>
    <row r="22" spans="1:14">
      <c r="A22" s="26">
        <v>2019</v>
      </c>
      <c r="B22" s="26">
        <f>B21*0.8+B26*0.2</f>
        <v>0.11452011280812335</v>
      </c>
      <c r="C22" s="32">
        <f>(INDEX('AEO Table 9'!$C$23:$AK$23,1,MATCH(A22,'AEO Table 9'!$C$13:$AK$13,0)))*1000</f>
        <v>798.5</v>
      </c>
      <c r="D22" s="34">
        <f t="shared" si="4"/>
        <v>91.444310077286502</v>
      </c>
      <c r="F22" s="35">
        <v>2019</v>
      </c>
      <c r="G22" s="32">
        <f>G21+((G23-G21)/(F23-F21))</f>
        <v>209.71449999999999</v>
      </c>
    </row>
    <row r="23" spans="1:14">
      <c r="A23" s="26">
        <v>2020</v>
      </c>
      <c r="B23" s="26">
        <f>B21*0.6+B26*0.4</f>
        <v>0.11938087878408733</v>
      </c>
      <c r="C23" s="32">
        <f>(INDEX('AEO Table 9'!$C$23:$AK$23,1,MATCH(A23,'AEO Table 9'!$C$13:$AK$13,0)))*1000</f>
        <v>919.5</v>
      </c>
      <c r="D23" s="34">
        <f t="shared" si="4"/>
        <v>109.77071804196831</v>
      </c>
      <c r="F23" s="35">
        <v>2020</v>
      </c>
      <c r="G23" s="36">
        <f>N27</f>
        <v>320.12900000000002</v>
      </c>
      <c r="L23" s="26" t="s">
        <v>174</v>
      </c>
    </row>
    <row r="24" spans="1:14">
      <c r="A24" s="26">
        <v>2021</v>
      </c>
      <c r="B24" s="26">
        <f>B21*0.4+B26*0.6</f>
        <v>0.1242416447600513</v>
      </c>
      <c r="C24" s="32">
        <f>(INDEX('AEO Table 9'!$C$23:$AK$23,1,MATCH(A24,'AEO Table 9'!$C$13:$AK$13,0)))*1000</f>
        <v>1169.5</v>
      </c>
      <c r="D24" s="34">
        <f t="shared" si="4"/>
        <v>145.30060354687998</v>
      </c>
      <c r="F24" s="35">
        <v>2021</v>
      </c>
      <c r="G24" s="26">
        <f>G23+(($G$28-$G$23)/5)</f>
        <v>738.03800000000001</v>
      </c>
    </row>
    <row r="25" spans="1:14">
      <c r="A25" s="26">
        <v>2022</v>
      </c>
      <c r="B25" s="26">
        <f>B26*0.8+B21*0.2</f>
        <v>0.12910241073601528</v>
      </c>
      <c r="C25" s="32">
        <f>(INDEX('AEO Table 9'!$C$23:$AK$23,1,MATCH(A25,'AEO Table 9'!$C$13:$AK$13,0)))*1000</f>
        <v>1419.5</v>
      </c>
      <c r="D25" s="34">
        <f t="shared" si="4"/>
        <v>183.26087203977369</v>
      </c>
      <c r="F25" s="35">
        <v>2022</v>
      </c>
      <c r="G25" s="26">
        <f t="shared" ref="G25:G27" si="5">G24+(($G$28-$G$23)/5)</f>
        <v>1155.9470000000001</v>
      </c>
      <c r="L25" s="26" t="s">
        <v>175</v>
      </c>
      <c r="M25" s="26" t="s">
        <v>176</v>
      </c>
      <c r="N25" s="26" t="s">
        <v>177</v>
      </c>
    </row>
    <row r="26" spans="1:14">
      <c r="A26" s="26">
        <v>2023</v>
      </c>
      <c r="B26" s="26">
        <f>C12</f>
        <v>0.13396317671197924</v>
      </c>
      <c r="C26" s="32">
        <f>(INDEX('AEO Table 9'!$C$23:$AK$23,1,MATCH(A26,'AEO Table 9'!$C$13:$AK$13,0)))*1000</f>
        <v>1669.5</v>
      </c>
      <c r="D26" s="34">
        <f t="shared" si="4"/>
        <v>223.65152352064933</v>
      </c>
      <c r="F26" s="35">
        <v>2023</v>
      </c>
      <c r="G26" s="26">
        <f t="shared" si="5"/>
        <v>1573.8560000000002</v>
      </c>
      <c r="K26" s="26">
        <v>2018</v>
      </c>
      <c r="L26" s="37">
        <v>1141.95</v>
      </c>
      <c r="M26" s="37">
        <v>11.5</v>
      </c>
      <c r="N26" s="26">
        <f>L26/M26</f>
        <v>99.3</v>
      </c>
    </row>
    <row r="27" spans="1:14">
      <c r="A27" s="26">
        <v>2024</v>
      </c>
      <c r="B27" s="26">
        <f>B26*0.8+B31*0.2</f>
        <v>0.13596017328695886</v>
      </c>
      <c r="C27" s="32">
        <f>(INDEX('AEO Table 9'!$C$23:$AK$23,1,MATCH(A27,'AEO Table 9'!$C$13:$AK$13,0)))*1000</f>
        <v>1918.5</v>
      </c>
      <c r="D27" s="34">
        <f t="shared" si="4"/>
        <v>260.83959245103057</v>
      </c>
      <c r="F27" s="35">
        <v>2024</v>
      </c>
      <c r="G27" s="26">
        <f t="shared" si="5"/>
        <v>1991.7650000000003</v>
      </c>
      <c r="K27" s="26">
        <v>2020</v>
      </c>
      <c r="L27" s="37">
        <v>1756.203</v>
      </c>
      <c r="M27" s="37">
        <v>5.4859228623461167</v>
      </c>
      <c r="N27" s="26">
        <f t="shared" ref="N27:N33" si="6">L27/M27</f>
        <v>320.12900000000002</v>
      </c>
    </row>
    <row r="28" spans="1:14">
      <c r="A28" s="26">
        <v>2025</v>
      </c>
      <c r="B28" s="26">
        <f>B26*0.6+B31*0.4</f>
        <v>0.13795716986193846</v>
      </c>
      <c r="C28" s="32">
        <f>(INDEX('AEO Table 9'!$C$23:$AK$23,1,MATCH(A28,'AEO Table 9'!$C$13:$AK$13,0)))*1000</f>
        <v>1918.5</v>
      </c>
      <c r="D28" s="34">
        <f t="shared" si="4"/>
        <v>264.6708303801289</v>
      </c>
      <c r="F28" s="35">
        <v>2025</v>
      </c>
      <c r="G28" s="36">
        <f>N28</f>
        <v>2409.674</v>
      </c>
      <c r="K28" s="26">
        <v>2025</v>
      </c>
      <c r="L28" s="37">
        <v>8843.4330000000009</v>
      </c>
      <c r="M28" s="37">
        <v>3.66997070973086</v>
      </c>
      <c r="N28" s="26">
        <f t="shared" si="6"/>
        <v>2409.674</v>
      </c>
    </row>
    <row r="29" spans="1:14">
      <c r="A29" s="26">
        <v>2026</v>
      </c>
      <c r="B29" s="26">
        <f>B26*0.4+B31*0.6</f>
        <v>0.1399541664369181</v>
      </c>
      <c r="C29" s="32">
        <f>(INDEX('AEO Table 9'!$C$23:$AK$23,1,MATCH(A29,'AEO Table 9'!$C$13:$AK$13,0)))*1000</f>
        <v>1918.5</v>
      </c>
      <c r="D29" s="34">
        <f t="shared" si="4"/>
        <v>268.50206830922735</v>
      </c>
      <c r="F29" s="35">
        <v>2026</v>
      </c>
      <c r="G29" s="26">
        <f>G28+(($G$33-$G$28)/5)</f>
        <v>2943.0434</v>
      </c>
      <c r="K29" s="26">
        <v>2030</v>
      </c>
      <c r="L29" s="37">
        <v>37965.476999999999</v>
      </c>
      <c r="M29" s="37">
        <v>7.4786407856876789</v>
      </c>
      <c r="N29" s="26">
        <f t="shared" si="6"/>
        <v>5076.5209999999997</v>
      </c>
    </row>
    <row r="30" spans="1:14">
      <c r="A30" s="26">
        <v>2027</v>
      </c>
      <c r="B30" s="26">
        <f>B31*0.8+B26*0.2</f>
        <v>0.1419511630118977</v>
      </c>
      <c r="C30" s="32">
        <f>(INDEX('AEO Table 9'!$C$23:$AK$23,1,MATCH(A30,'AEO Table 9'!$C$13:$AK$13,0)))*1000</f>
        <v>1918.5</v>
      </c>
      <c r="D30" s="34">
        <f t="shared" si="4"/>
        <v>272.33330623832575</v>
      </c>
      <c r="F30" s="35">
        <v>2027</v>
      </c>
      <c r="G30" s="26">
        <f t="shared" ref="G30:G32" si="7">G29+(($G$33-$G$28)/5)</f>
        <v>3476.4128000000001</v>
      </c>
      <c r="K30" s="26">
        <v>2035</v>
      </c>
      <c r="L30" s="37">
        <v>117803.879</v>
      </c>
      <c r="M30" s="37">
        <v>8.2268053454596277</v>
      </c>
      <c r="N30" s="26">
        <f t="shared" si="6"/>
        <v>14319.516999999998</v>
      </c>
    </row>
    <row r="31" spans="1:14">
      <c r="A31" s="26">
        <v>2028</v>
      </c>
      <c r="B31" s="26">
        <f>D12</f>
        <v>0.14394815958687732</v>
      </c>
      <c r="C31" s="32">
        <f>(INDEX('AEO Table 9'!$C$23:$AK$23,1,MATCH(A31,'AEO Table 9'!$C$13:$AK$13,0)))*1000</f>
        <v>1918.5</v>
      </c>
      <c r="D31" s="34">
        <f t="shared" si="4"/>
        <v>276.16454416742414</v>
      </c>
      <c r="F31" s="35">
        <v>2028</v>
      </c>
      <c r="G31" s="26">
        <f t="shared" si="7"/>
        <v>4009.7822000000001</v>
      </c>
      <c r="K31" s="26">
        <v>2040</v>
      </c>
      <c r="L31" s="37">
        <v>129644.193</v>
      </c>
      <c r="M31" s="37">
        <v>8.1433167980689838</v>
      </c>
      <c r="N31" s="26">
        <f t="shared" si="6"/>
        <v>15920.317999999999</v>
      </c>
    </row>
    <row r="32" spans="1:14">
      <c r="A32" s="26">
        <v>2029</v>
      </c>
      <c r="B32" s="26">
        <f>B31*0.8+B36*0.2</f>
        <v>0.14397177992118937</v>
      </c>
      <c r="C32" s="32">
        <f>(INDEX('AEO Table 9'!$C$23:$AK$23,1,MATCH(A32,'AEO Table 9'!$C$13:$AK$13,0)))*1000</f>
        <v>1918.5</v>
      </c>
      <c r="D32" s="34">
        <f t="shared" si="4"/>
        <v>276.20985977880179</v>
      </c>
      <c r="F32" s="35">
        <v>2029</v>
      </c>
      <c r="G32" s="26">
        <f t="shared" si="7"/>
        <v>4543.1516000000001</v>
      </c>
      <c r="K32" s="26">
        <v>2045</v>
      </c>
      <c r="L32" s="37">
        <v>166353.658</v>
      </c>
      <c r="M32" s="37">
        <v>8.1908056818273582</v>
      </c>
      <c r="N32" s="26">
        <f t="shared" si="6"/>
        <v>20309.804</v>
      </c>
    </row>
    <row r="33" spans="1:14">
      <c r="A33" s="26">
        <v>2030</v>
      </c>
      <c r="B33" s="26">
        <f>B31*0.6+B36*0.4</f>
        <v>0.14399540025550139</v>
      </c>
      <c r="C33" s="32">
        <f>(INDEX('AEO Table 9'!$C$23:$AK$23,1,MATCH(A33,'AEO Table 9'!$C$13:$AK$13,0)))*1000</f>
        <v>1918.5</v>
      </c>
      <c r="D33" s="34">
        <f t="shared" si="4"/>
        <v>276.25517539017943</v>
      </c>
      <c r="F33" s="35">
        <v>2030</v>
      </c>
      <c r="G33" s="36">
        <f>N29</f>
        <v>5076.5209999999997</v>
      </c>
      <c r="K33" s="26">
        <v>2050</v>
      </c>
      <c r="L33" s="38">
        <v>210048.046</v>
      </c>
      <c r="M33" s="38">
        <v>8.6185957503711403</v>
      </c>
      <c r="N33" s="26">
        <f t="shared" si="6"/>
        <v>24371.493000000002</v>
      </c>
    </row>
    <row r="34" spans="1:14">
      <c r="A34" s="26">
        <v>2031</v>
      </c>
      <c r="B34" s="26">
        <f>B31*0.4+B36*0.6</f>
        <v>0.14401902058981342</v>
      </c>
      <c r="C34" s="32">
        <f>(INDEX('AEO Table 9'!$C$23:$AK$23,1,MATCH(A34,'AEO Table 9'!$C$13:$AK$13,0)))*1000</f>
        <v>4715.5</v>
      </c>
      <c r="D34" s="34">
        <f t="shared" si="4"/>
        <v>679.12169159126518</v>
      </c>
      <c r="F34" s="35">
        <v>2031</v>
      </c>
      <c r="G34" s="26">
        <f>G33+(($G$38-$G$33)/5)</f>
        <v>6925.1201999999994</v>
      </c>
    </row>
    <row r="35" spans="1:14">
      <c r="A35" s="26">
        <v>2032</v>
      </c>
      <c r="B35" s="26">
        <f>B36*0.8+B31*0.2</f>
        <v>0.1440426409241255</v>
      </c>
      <c r="C35" s="32">
        <f>(INDEX('AEO Table 9'!$C$23:$AK$23,1,MATCH(A35,'AEO Table 9'!$C$13:$AK$13,0)))*1000</f>
        <v>5713.4400000000005</v>
      </c>
      <c r="D35" s="34">
        <f t="shared" si="4"/>
        <v>822.9789863615357</v>
      </c>
      <c r="F35" s="35">
        <v>2032</v>
      </c>
      <c r="G35" s="26">
        <f t="shared" ref="G35:G37" si="8">G34+(($G$38-$G$33)/5)</f>
        <v>8773.7194</v>
      </c>
    </row>
    <row r="36" spans="1:14">
      <c r="A36" s="26">
        <v>2033</v>
      </c>
      <c r="B36" s="26">
        <f>E16</f>
        <v>0.14406626125843752</v>
      </c>
      <c r="C36" s="32">
        <f>(INDEX('AEO Table 9'!$C$23:$AK$23,1,MATCH(A36,'AEO Table 9'!$C$13:$AK$13,0)))*1000</f>
        <v>5713.4400000000005</v>
      </c>
      <c r="D36" s="34">
        <f t="shared" si="4"/>
        <v>823.11393972440737</v>
      </c>
      <c r="F36" s="35">
        <v>2033</v>
      </c>
      <c r="G36" s="26">
        <f t="shared" si="8"/>
        <v>10622.318600000001</v>
      </c>
    </row>
    <row r="37" spans="1:14">
      <c r="A37" s="26">
        <v>2034</v>
      </c>
      <c r="B37" s="26">
        <f>B36*0.8+B41*0.2</f>
        <v>0.14407597339581699</v>
      </c>
      <c r="C37" s="32">
        <f>(INDEX('AEO Table 9'!$C$23:$AK$23,1,MATCH(A37,'AEO Table 9'!$C$13:$AK$13,0)))*1000</f>
        <v>6475.43</v>
      </c>
      <c r="D37" s="34">
        <f t="shared" si="4"/>
        <v>932.95388040647526</v>
      </c>
      <c r="F37" s="35">
        <v>2034</v>
      </c>
      <c r="G37" s="26">
        <f t="shared" si="8"/>
        <v>12470.917800000001</v>
      </c>
    </row>
    <row r="38" spans="1:14">
      <c r="A38" s="26">
        <v>2035</v>
      </c>
      <c r="B38" s="26">
        <f>B36*0.6+B41*0.4</f>
        <v>0.14408568553319645</v>
      </c>
      <c r="C38" s="32">
        <f>(INDEX('AEO Table 9'!$C$23:$AK$23,1,MATCH(A38,'AEO Table 9'!$C$13:$AK$13,0)))*1000</f>
        <v>8001.4579999999996</v>
      </c>
      <c r="D38" s="34">
        <f t="shared" si="4"/>
        <v>1152.8955611950789</v>
      </c>
      <c r="F38" s="35">
        <v>2035</v>
      </c>
      <c r="G38" s="36">
        <f>N30</f>
        <v>14319.516999999998</v>
      </c>
    </row>
    <row r="39" spans="1:14">
      <c r="A39" s="26">
        <v>2036</v>
      </c>
      <c r="B39" s="26">
        <f>B36*0.4+B41*0.6</f>
        <v>0.14409539767057591</v>
      </c>
      <c r="C39" s="32">
        <f>(INDEX('AEO Table 9'!$C$23:$AK$23,1,MATCH(A39,'AEO Table 9'!$C$13:$AK$13,0)))*1000</f>
        <v>9272.8990000000013</v>
      </c>
      <c r="D39" s="34">
        <f t="shared" si="4"/>
        <v>1336.1820689640858</v>
      </c>
      <c r="F39" s="35">
        <v>2036</v>
      </c>
      <c r="G39" s="26">
        <f>G38+(($G$43-$G$38)/5)</f>
        <v>14639.677199999998</v>
      </c>
    </row>
    <row r="40" spans="1:14">
      <c r="A40" s="26">
        <v>2037</v>
      </c>
      <c r="B40" s="26">
        <f>B41*0.8+B36*0.2</f>
        <v>0.14410510980795538</v>
      </c>
      <c r="C40" s="32">
        <f>(INDEX('AEO Table 9'!$C$23:$AK$23,1,MATCH(A40,'AEO Table 9'!$C$13:$AK$13,0)))*1000</f>
        <v>9281.3060000000005</v>
      </c>
      <c r="D40" s="34">
        <f t="shared" si="4"/>
        <v>1337.4836202912352</v>
      </c>
      <c r="F40" s="35">
        <v>2037</v>
      </c>
      <c r="G40" s="26">
        <f t="shared" ref="G40:G42" si="9">G39+(($G$43-$G$38)/5)</f>
        <v>14959.837399999999</v>
      </c>
    </row>
    <row r="41" spans="1:14">
      <c r="A41" s="26">
        <v>2038</v>
      </c>
      <c r="B41" s="26">
        <f>F16</f>
        <v>0.14411482194533484</v>
      </c>
      <c r="C41" s="32">
        <f>(INDEX('AEO Table 9'!$C$23:$AK$23,1,MATCH(A41,'AEO Table 9'!$C$13:$AK$13,0)))*1000</f>
        <v>12197.307000000001</v>
      </c>
      <c r="D41" s="34">
        <f t="shared" si="4"/>
        <v>1757.8127265175865</v>
      </c>
      <c r="F41" s="35">
        <v>2038</v>
      </c>
      <c r="G41" s="26">
        <f t="shared" si="9"/>
        <v>15279.997599999999</v>
      </c>
    </row>
    <row r="42" spans="1:14">
      <c r="A42" s="26">
        <v>2039</v>
      </c>
      <c r="B42" s="26">
        <f>B41*0.8+B46*0.2</f>
        <v>0.14411881342378149</v>
      </c>
      <c r="C42" s="32">
        <f>(INDEX('AEO Table 9'!$C$23:$AK$23,1,MATCH(A42,'AEO Table 9'!$C$13:$AK$13,0)))*1000</f>
        <v>12439.215</v>
      </c>
      <c r="D42" s="34">
        <f t="shared" si="4"/>
        <v>1792.7249057233041</v>
      </c>
      <c r="F42" s="35">
        <v>2039</v>
      </c>
      <c r="G42" s="26">
        <f t="shared" si="9"/>
        <v>15600.157799999999</v>
      </c>
    </row>
    <row r="43" spans="1:14">
      <c r="A43" s="26">
        <v>2040</v>
      </c>
      <c r="B43" s="26">
        <f>B41*0.6+B46*0.4</f>
        <v>0.14412280490222812</v>
      </c>
      <c r="C43" s="32">
        <f>(INDEX('AEO Table 9'!$C$23:$AK$23,1,MATCH(A43,'AEO Table 9'!$C$13:$AK$13,0)))*1000</f>
        <v>15457.273999999999</v>
      </c>
      <c r="D43" s="34">
        <f t="shared" si="4"/>
        <v>2227.7456850222829</v>
      </c>
      <c r="F43" s="35">
        <v>2040</v>
      </c>
      <c r="G43" s="36">
        <f>N31</f>
        <v>15920.317999999999</v>
      </c>
    </row>
    <row r="44" spans="1:14">
      <c r="A44" s="26">
        <v>2041</v>
      </c>
      <c r="B44" s="26">
        <f>B41*0.4+B46*0.6</f>
        <v>0.14412679638067477</v>
      </c>
      <c r="C44" s="32">
        <f>(INDEX('AEO Table 9'!$C$23:$AK$23,1,MATCH(A44,'AEO Table 9'!$C$13:$AK$13,0)))*1000</f>
        <v>18583.275000000001</v>
      </c>
      <c r="D44" s="34">
        <f t="shared" si="4"/>
        <v>2678.3478920110842</v>
      </c>
      <c r="F44" s="35">
        <v>2041</v>
      </c>
      <c r="G44" s="26">
        <f>G43+(($G$48-$G$43)/5)</f>
        <v>16798.215199999999</v>
      </c>
    </row>
    <row r="45" spans="1:14">
      <c r="A45" s="26">
        <v>2042</v>
      </c>
      <c r="B45" s="26">
        <f>B46*0.8+B41*0.2</f>
        <v>0.14413078785912145</v>
      </c>
      <c r="C45" s="32">
        <f>(INDEX('AEO Table 9'!$C$23:$AK$23,1,MATCH(A45,'AEO Table 9'!$C$13:$AK$13,0)))*1000</f>
        <v>18818.812999999998</v>
      </c>
      <c r="D45" s="34">
        <f t="shared" si="4"/>
        <v>2712.3703442634765</v>
      </c>
      <c r="F45" s="35">
        <v>2042</v>
      </c>
      <c r="G45" s="26">
        <f t="shared" ref="G45:G47" si="10">G44+(($G$48-$G$43)/5)</f>
        <v>17676.112399999998</v>
      </c>
    </row>
    <row r="46" spans="1:14">
      <c r="A46" s="26">
        <v>2043</v>
      </c>
      <c r="B46" s="26">
        <f>G16</f>
        <v>0.14413477933756808</v>
      </c>
      <c r="C46" s="32">
        <f>(INDEX('AEO Table 9'!$C$23:$AK$23,1,MATCH(A46,'AEO Table 9'!$C$13:$AK$13,0)))*1000</f>
        <v>20163.57</v>
      </c>
      <c r="D46" s="34">
        <f t="shared" si="4"/>
        <v>2906.2717126076077</v>
      </c>
      <c r="F46" s="35">
        <v>2043</v>
      </c>
      <c r="G46" s="26">
        <f t="shared" si="10"/>
        <v>18554.009599999998</v>
      </c>
    </row>
    <row r="47" spans="1:14">
      <c r="A47" s="26">
        <v>2044</v>
      </c>
      <c r="B47" s="26">
        <f>B46*0.8+B51*0.2</f>
        <v>0.1441364194232391</v>
      </c>
      <c r="C47" s="32">
        <f>(INDEX('AEO Table 9'!$C$23:$AK$23,1,MATCH(A47,'AEO Table 9'!$C$13:$AK$13,0)))*1000</f>
        <v>20803.710999999999</v>
      </c>
      <c r="D47" s="34">
        <f t="shared" si="4"/>
        <v>2998.5724142558529</v>
      </c>
      <c r="F47" s="35">
        <v>2044</v>
      </c>
      <c r="G47" s="26">
        <f t="shared" si="10"/>
        <v>19431.906799999997</v>
      </c>
    </row>
    <row r="48" spans="1:14">
      <c r="A48" s="26">
        <v>2045</v>
      </c>
      <c r="B48" s="26">
        <f>B46*0.6+B51*0.4</f>
        <v>0.14413805950891012</v>
      </c>
      <c r="C48" s="32">
        <f>(INDEX('AEO Table 9'!$C$23:$AK$23,1,MATCH(A48,'AEO Table 9'!$C$13:$AK$13,0)))*1000</f>
        <v>21957.171999999999</v>
      </c>
      <c r="D48" s="34">
        <f t="shared" si="4"/>
        <v>3164.8641643833748</v>
      </c>
      <c r="F48" s="35">
        <v>2045</v>
      </c>
      <c r="G48" s="36">
        <f>N32</f>
        <v>20309.804</v>
      </c>
    </row>
    <row r="49" spans="1:7">
      <c r="A49" s="26">
        <v>2046</v>
      </c>
      <c r="B49" s="26">
        <f>B46*0.4+B51*0.6</f>
        <v>0.14413969959458112</v>
      </c>
      <c r="C49" s="32">
        <f>(INDEX('AEO Table 9'!$C$23:$AK$23,1,MATCH(A49,'AEO Table 9'!$C$13:$AK$13,0)))*1000</f>
        <v>23104.578000000001</v>
      </c>
      <c r="D49" s="34">
        <f t="shared" si="4"/>
        <v>3330.2869321795679</v>
      </c>
      <c r="F49" s="35">
        <v>2046</v>
      </c>
      <c r="G49" s="26">
        <f>G48+(($G$53-$G$48)/5)</f>
        <v>21122.141800000001</v>
      </c>
    </row>
    <row r="50" spans="1:7">
      <c r="A50" s="26">
        <v>2047</v>
      </c>
      <c r="B50" s="26">
        <f>B51*0.8+B46*0.2</f>
        <v>0.14414133968025217</v>
      </c>
      <c r="C50" s="32">
        <f>(INDEX('AEO Table 9'!$C$23:$AK$23,1,MATCH(A50,'AEO Table 9'!$C$13:$AK$13,0)))*1000</f>
        <v>26104.578000000001</v>
      </c>
      <c r="D50" s="34">
        <f t="shared" si="4"/>
        <v>3762.748844707638</v>
      </c>
      <c r="F50" s="35">
        <v>2047</v>
      </c>
      <c r="G50" s="26">
        <f t="shared" ref="G50:G52" si="11">G49+(($G$53-$G$48)/5)</f>
        <v>21934.479600000002</v>
      </c>
    </row>
    <row r="51" spans="1:7">
      <c r="A51" s="26">
        <v>2048</v>
      </c>
      <c r="B51" s="26">
        <f>H16</f>
        <v>0.14414297976592316</v>
      </c>
      <c r="C51" s="32">
        <f>(INDEX('AEO Table 9'!$C$23:$AK$23,1,MATCH(A51,'AEO Table 9'!$C$13:$AK$13,0)))*1000</f>
        <v>27820.377</v>
      </c>
      <c r="D51" s="34">
        <f t="shared" si="4"/>
        <v>4010.112038991354</v>
      </c>
      <c r="F51" s="35">
        <v>2048</v>
      </c>
      <c r="G51" s="26">
        <f t="shared" si="11"/>
        <v>22746.817400000004</v>
      </c>
    </row>
    <row r="52" spans="1:7">
      <c r="A52" s="26">
        <v>2049</v>
      </c>
      <c r="B52" s="26">
        <f>B51+(B51-B50)</f>
        <v>0.14414461985159416</v>
      </c>
      <c r="C52" s="32">
        <f>(INDEX('AEO Table 9'!$C$23:$AK$23,1,MATCH(A52,'AEO Table 9'!$C$13:$AK$13,0)))*1000</f>
        <v>27820.377</v>
      </c>
      <c r="D52" s="34">
        <f t="shared" si="4"/>
        <v>4010.1576667930335</v>
      </c>
      <c r="F52" s="35">
        <v>2049</v>
      </c>
      <c r="G52" s="26">
        <f t="shared" si="11"/>
        <v>23559.155200000005</v>
      </c>
    </row>
    <row r="53" spans="1:7">
      <c r="A53" s="26">
        <v>2050</v>
      </c>
      <c r="B53" s="26">
        <f>B52+(B52-B51)</f>
        <v>0.14414625993726515</v>
      </c>
      <c r="C53" s="32">
        <f>(INDEX('AEO Table 9'!$C$23:$AK$23,1,MATCH(A53,'AEO Table 9'!$C$13:$AK$13,0)))*1000</f>
        <v>30820.377</v>
      </c>
      <c r="D53" s="34">
        <f t="shared" si="4"/>
        <v>4442.6420744065081</v>
      </c>
      <c r="F53" s="35">
        <v>2050</v>
      </c>
      <c r="G53" s="39">
        <f>N33</f>
        <v>24371.493000000002</v>
      </c>
    </row>
  </sheetData>
  <mergeCells count="2">
    <mergeCell ref="A14:H14"/>
    <mergeCell ref="F19:G19"/>
  </mergeCells>
  <hyperlinks>
    <hyperlink ref="B1" r:id="rId1"/>
    <hyperlink ref="B2" r:id="rId2"/>
  </hyperlinks>
  <pageMargins left="0.7" right="0.7" top="0.75" bottom="0.75" header="0.3" footer="0.3"/>
  <pageSetup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10" zoomScaleNormal="110" workbookViewId="0">
      <selection activeCell="B23" sqref="B23"/>
    </sheetView>
  </sheetViews>
  <sheetFormatPr defaultRowHeight="14.25"/>
  <cols>
    <col min="1" max="16384" width="9" style="10"/>
  </cols>
  <sheetData>
    <row r="1" spans="1:1">
      <c r="A1" s="10" t="s">
        <v>163</v>
      </c>
    </row>
    <row r="2" spans="1:1">
      <c r="A2" s="10" t="s">
        <v>164</v>
      </c>
    </row>
    <row r="3" spans="1:1">
      <c r="A3" s="10" t="s">
        <v>165</v>
      </c>
    </row>
    <row r="4" spans="1:1">
      <c r="A4" s="24" t="s">
        <v>166</v>
      </c>
    </row>
    <row r="5" spans="1:1">
      <c r="A5" s="10" t="s">
        <v>167</v>
      </c>
    </row>
    <row r="6" spans="1:1">
      <c r="A6" s="24"/>
    </row>
    <row r="7" spans="1:1">
      <c r="A7" s="10" t="s">
        <v>168</v>
      </c>
    </row>
    <row r="8" spans="1:1">
      <c r="A8" s="10" t="s">
        <v>169</v>
      </c>
    </row>
    <row r="9" spans="1:1">
      <c r="A9" s="10" t="s">
        <v>170</v>
      </c>
    </row>
  </sheetData>
  <hyperlinks>
    <hyperlink ref="A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topLeftCell="F1" workbookViewId="0">
      <selection activeCell="B2" sqref="B2:AG2"/>
    </sheetView>
  </sheetViews>
  <sheetFormatPr defaultColWidth="12.625" defaultRowHeight="15" customHeight="1"/>
  <cols>
    <col min="1" max="1" width="29" style="9" customWidth="1"/>
    <col min="2" max="2" width="7.875" style="9" customWidth="1"/>
    <col min="3" max="33" width="7.75" style="9" customWidth="1"/>
  </cols>
  <sheetData>
    <row r="1" spans="1:33" ht="14.25">
      <c r="A1" s="7" t="s">
        <v>145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ht="14.25">
      <c r="A2" s="6" t="s">
        <v>4</v>
      </c>
      <c r="B2" s="8">
        <f>INDEX('ERCOT Wind and Solar'!$G$20:$G$53,MATCH(BGBSC!B1,'ERCOT Wind and Solar'!$A$20:$A$53,0))</f>
        <v>209.71449999999999</v>
      </c>
      <c r="C2" s="8">
        <f>INDEX('ERCOT Wind and Solar'!$G$20:$G$53,MATCH(BGBSC!C1,'ERCOT Wind and Solar'!$A$20:$A$53,0))</f>
        <v>320.12900000000002</v>
      </c>
      <c r="D2" s="8">
        <f>INDEX('ERCOT Wind and Solar'!$G$20:$G$53,MATCH(BGBSC!D1,'ERCOT Wind and Solar'!$A$20:$A$53,0))</f>
        <v>738.03800000000001</v>
      </c>
      <c r="E2" s="8">
        <f>INDEX('ERCOT Wind and Solar'!$G$20:$G$53,MATCH(BGBSC!E1,'ERCOT Wind and Solar'!$A$20:$A$53,0))</f>
        <v>1155.9470000000001</v>
      </c>
      <c r="F2" s="8">
        <f>INDEX('ERCOT Wind and Solar'!$G$20:$G$53,MATCH(BGBSC!F1,'ERCOT Wind and Solar'!$A$20:$A$53,0))</f>
        <v>1573.8560000000002</v>
      </c>
      <c r="G2" s="8">
        <f>INDEX('ERCOT Wind and Solar'!$G$20:$G$53,MATCH(BGBSC!G1,'ERCOT Wind and Solar'!$A$20:$A$53,0))</f>
        <v>1991.7650000000003</v>
      </c>
      <c r="H2" s="8">
        <f>INDEX('ERCOT Wind and Solar'!$G$20:$G$53,MATCH(BGBSC!H1,'ERCOT Wind and Solar'!$A$20:$A$53,0))</f>
        <v>2409.674</v>
      </c>
      <c r="I2" s="8">
        <f>INDEX('ERCOT Wind and Solar'!$G$20:$G$53,MATCH(BGBSC!I1,'ERCOT Wind and Solar'!$A$20:$A$53,0))</f>
        <v>2943.0434</v>
      </c>
      <c r="J2" s="8">
        <f>INDEX('ERCOT Wind and Solar'!$G$20:$G$53,MATCH(BGBSC!J1,'ERCOT Wind and Solar'!$A$20:$A$53,0))</f>
        <v>3476.4128000000001</v>
      </c>
      <c r="K2" s="8">
        <f>INDEX('ERCOT Wind and Solar'!$G$20:$G$53,MATCH(BGBSC!K1,'ERCOT Wind and Solar'!$A$20:$A$53,0))</f>
        <v>4009.7822000000001</v>
      </c>
      <c r="L2" s="8">
        <f>INDEX('ERCOT Wind and Solar'!$G$20:$G$53,MATCH(BGBSC!L1,'ERCOT Wind and Solar'!$A$20:$A$53,0))</f>
        <v>4543.1516000000001</v>
      </c>
      <c r="M2" s="8">
        <f>INDEX('ERCOT Wind and Solar'!$G$20:$G$53,MATCH(BGBSC!M1,'ERCOT Wind and Solar'!$A$20:$A$53,0))</f>
        <v>5076.5209999999997</v>
      </c>
      <c r="N2" s="8">
        <f>INDEX('ERCOT Wind and Solar'!$G$20:$G$53,MATCH(BGBSC!N1,'ERCOT Wind and Solar'!$A$20:$A$53,0))</f>
        <v>6925.1201999999994</v>
      </c>
      <c r="O2" s="8">
        <f>INDEX('ERCOT Wind and Solar'!$G$20:$G$53,MATCH(BGBSC!O1,'ERCOT Wind and Solar'!$A$20:$A$53,0))</f>
        <v>8773.7194</v>
      </c>
      <c r="P2" s="8">
        <f>INDEX('ERCOT Wind and Solar'!$G$20:$G$53,MATCH(BGBSC!P1,'ERCOT Wind and Solar'!$A$20:$A$53,0))</f>
        <v>10622.318600000001</v>
      </c>
      <c r="Q2" s="8">
        <f>INDEX('ERCOT Wind and Solar'!$G$20:$G$53,MATCH(BGBSC!Q1,'ERCOT Wind and Solar'!$A$20:$A$53,0))</f>
        <v>12470.917800000001</v>
      </c>
      <c r="R2" s="8">
        <f>INDEX('ERCOT Wind and Solar'!$G$20:$G$53,MATCH(BGBSC!R1,'ERCOT Wind and Solar'!$A$20:$A$53,0))</f>
        <v>14319.516999999998</v>
      </c>
      <c r="S2" s="8">
        <f>INDEX('ERCOT Wind and Solar'!$G$20:$G$53,MATCH(BGBSC!S1,'ERCOT Wind and Solar'!$A$20:$A$53,0))</f>
        <v>14639.677199999998</v>
      </c>
      <c r="T2" s="8">
        <f>INDEX('ERCOT Wind and Solar'!$G$20:$G$53,MATCH(BGBSC!T1,'ERCOT Wind and Solar'!$A$20:$A$53,0))</f>
        <v>14959.837399999999</v>
      </c>
      <c r="U2" s="8">
        <f>INDEX('ERCOT Wind and Solar'!$G$20:$G$53,MATCH(BGBSC!U1,'ERCOT Wind and Solar'!$A$20:$A$53,0))</f>
        <v>15279.997599999999</v>
      </c>
      <c r="V2" s="8">
        <f>INDEX('ERCOT Wind and Solar'!$G$20:$G$53,MATCH(BGBSC!V1,'ERCOT Wind and Solar'!$A$20:$A$53,0))</f>
        <v>15600.157799999999</v>
      </c>
      <c r="W2" s="8">
        <f>INDEX('ERCOT Wind and Solar'!$G$20:$G$53,MATCH(BGBSC!W1,'ERCOT Wind and Solar'!$A$20:$A$53,0))</f>
        <v>15920.317999999999</v>
      </c>
      <c r="X2" s="8">
        <f>INDEX('ERCOT Wind and Solar'!$G$20:$G$53,MATCH(BGBSC!X1,'ERCOT Wind and Solar'!$A$20:$A$53,0))</f>
        <v>16798.215199999999</v>
      </c>
      <c r="Y2" s="8">
        <f>INDEX('ERCOT Wind and Solar'!$G$20:$G$53,MATCH(BGBSC!Y1,'ERCOT Wind and Solar'!$A$20:$A$53,0))</f>
        <v>17676.112399999998</v>
      </c>
      <c r="Z2" s="8">
        <f>INDEX('ERCOT Wind and Solar'!$G$20:$G$53,MATCH(BGBSC!Z1,'ERCOT Wind and Solar'!$A$20:$A$53,0))</f>
        <v>18554.009599999998</v>
      </c>
      <c r="AA2" s="8">
        <f>INDEX('ERCOT Wind and Solar'!$G$20:$G$53,MATCH(BGBSC!AA1,'ERCOT Wind and Solar'!$A$20:$A$53,0))</f>
        <v>19431.906799999997</v>
      </c>
      <c r="AB2" s="8">
        <f>INDEX('ERCOT Wind and Solar'!$G$20:$G$53,MATCH(BGBSC!AB1,'ERCOT Wind and Solar'!$A$20:$A$53,0))</f>
        <v>20309.804</v>
      </c>
      <c r="AC2" s="8">
        <f>INDEX('ERCOT Wind and Solar'!$G$20:$G$53,MATCH(BGBSC!AC1,'ERCOT Wind and Solar'!$A$20:$A$53,0))</f>
        <v>21122.141800000001</v>
      </c>
      <c r="AD2" s="8">
        <f>INDEX('ERCOT Wind and Solar'!$G$20:$G$53,MATCH(BGBSC!AD1,'ERCOT Wind and Solar'!$A$20:$A$53,0))</f>
        <v>21934.479600000002</v>
      </c>
      <c r="AE2" s="8">
        <f>INDEX('ERCOT Wind and Solar'!$G$20:$G$53,MATCH(BGBSC!AE1,'ERCOT Wind and Solar'!$A$20:$A$53,0))</f>
        <v>22746.817400000004</v>
      </c>
      <c r="AF2" s="8">
        <f>INDEX('ERCOT Wind and Solar'!$G$20:$G$53,MATCH(BGBSC!AF1,'ERCOT Wind and Solar'!$A$20:$A$53,0))</f>
        <v>23559.155200000005</v>
      </c>
      <c r="AG2" s="8">
        <f>INDEX('ERCOT Wind and Solar'!$G$20:$G$53,MATCH(BGBSC!AG1,'ERCOT Wind and Solar'!$A$20:$A$53,0))</f>
        <v>24371.493000000002</v>
      </c>
    </row>
    <row r="3" spans="1:33" ht="14.25">
      <c r="A3" s="5"/>
      <c r="B3" s="5"/>
    </row>
    <row r="4" spans="1:33" ht="14.25">
      <c r="A4" s="5"/>
      <c r="B4" s="5"/>
    </row>
    <row r="5" spans="1:33" ht="14.25">
      <c r="A5" s="5"/>
      <c r="B5" s="5"/>
    </row>
    <row r="6" spans="1:33" ht="14.25">
      <c r="A6" s="5"/>
      <c r="B6" s="5"/>
    </row>
    <row r="7" spans="1:33" ht="14.25">
      <c r="A7" s="5"/>
      <c r="B7" s="5"/>
    </row>
    <row r="8" spans="1:33" ht="14.25">
      <c r="A8" s="5"/>
      <c r="B8" s="5"/>
    </row>
    <row r="9" spans="1:33" ht="14.25">
      <c r="A9" s="5"/>
      <c r="B9" s="5"/>
    </row>
    <row r="10" spans="1:33" ht="14.25">
      <c r="A10" s="5"/>
      <c r="B10" s="5"/>
    </row>
    <row r="11" spans="1:33" ht="14.25">
      <c r="A11" s="5"/>
      <c r="B11" s="5"/>
    </row>
    <row r="12" spans="1:33" ht="14.25">
      <c r="A12" s="5"/>
      <c r="B12" s="5"/>
    </row>
    <row r="13" spans="1:33" ht="14.25">
      <c r="A13" s="5"/>
      <c r="B13" s="5"/>
    </row>
    <row r="14" spans="1:33" ht="14.25">
      <c r="A14" s="5"/>
      <c r="B14" s="5"/>
    </row>
    <row r="15" spans="1:33" ht="14.25">
      <c r="A15" s="5"/>
      <c r="B15" s="5"/>
    </row>
    <row r="16" spans="1:33" ht="14.25">
      <c r="A16" s="5"/>
      <c r="B16" s="5"/>
    </row>
    <row r="17" spans="1:2" ht="14.25">
      <c r="A17" s="5"/>
      <c r="B17" s="5"/>
    </row>
    <row r="18" spans="1:2" ht="14.25">
      <c r="A18" s="5"/>
      <c r="B18" s="5"/>
    </row>
    <row r="19" spans="1:2" ht="14.25">
      <c r="A19" s="5"/>
      <c r="B19" s="5"/>
    </row>
    <row r="20" spans="1:2" ht="14.25">
      <c r="A20" s="5"/>
      <c r="B20" s="5"/>
    </row>
    <row r="21" spans="1:2" ht="15.75" customHeight="1">
      <c r="A21" s="5"/>
      <c r="B21" s="5"/>
    </row>
    <row r="22" spans="1:2" ht="15.75" customHeight="1">
      <c r="A22" s="5"/>
      <c r="B22" s="5"/>
    </row>
    <row r="23" spans="1:2" ht="15.75" customHeight="1">
      <c r="A23" s="5"/>
      <c r="B23" s="5"/>
    </row>
    <row r="24" spans="1:2" ht="15.75" customHeight="1">
      <c r="A24" s="5"/>
      <c r="B24" s="5"/>
    </row>
    <row r="25" spans="1:2" ht="15.75" customHeight="1">
      <c r="A25" s="5"/>
      <c r="B25" s="5"/>
    </row>
    <row r="26" spans="1:2" ht="15.75" customHeight="1">
      <c r="A26" s="5"/>
      <c r="B26" s="5"/>
    </row>
    <row r="27" spans="1:2" ht="15.75" customHeight="1">
      <c r="A27" s="5"/>
      <c r="B27" s="5"/>
    </row>
    <row r="28" spans="1:2" ht="15.75" customHeight="1">
      <c r="A28" s="5"/>
      <c r="B28" s="5"/>
    </row>
    <row r="29" spans="1:2" ht="15.75" customHeight="1">
      <c r="A29" s="5"/>
      <c r="B29" s="5"/>
    </row>
    <row r="30" spans="1:2" ht="15.75" customHeight="1">
      <c r="A30" s="5"/>
      <c r="B30" s="5"/>
    </row>
    <row r="31" spans="1:2" ht="15.75" customHeight="1">
      <c r="A31" s="5"/>
      <c r="B31" s="5"/>
    </row>
    <row r="32" spans="1:2" ht="15.75" customHeight="1">
      <c r="A32" s="5"/>
      <c r="B32" s="5"/>
    </row>
    <row r="33" spans="1:2" ht="15.75" customHeight="1">
      <c r="A33" s="5"/>
      <c r="B33" s="5"/>
    </row>
    <row r="34" spans="1:2" ht="15.75" customHeight="1">
      <c r="A34" s="5"/>
      <c r="B34" s="5"/>
    </row>
    <row r="35" spans="1:2" ht="15.75" customHeight="1">
      <c r="A35" s="5"/>
      <c r="B35" s="5"/>
    </row>
    <row r="36" spans="1:2" ht="15.75" customHeight="1">
      <c r="A36" s="5"/>
      <c r="B36" s="5"/>
    </row>
    <row r="37" spans="1:2" ht="15.75" customHeight="1">
      <c r="A37" s="5"/>
      <c r="B37" s="5"/>
    </row>
    <row r="38" spans="1:2" ht="15.75" customHeight="1">
      <c r="A38" s="5"/>
      <c r="B38" s="5"/>
    </row>
    <row r="39" spans="1:2" ht="15.75" customHeight="1">
      <c r="A39" s="5"/>
      <c r="B39" s="5"/>
    </row>
    <row r="40" spans="1:2" ht="15.75" customHeight="1">
      <c r="A40" s="5"/>
      <c r="B40" s="5"/>
    </row>
    <row r="41" spans="1:2" ht="15.75" customHeight="1">
      <c r="A41" s="5"/>
      <c r="B41" s="5"/>
    </row>
    <row r="42" spans="1:2" ht="15.75" customHeight="1">
      <c r="A42" s="5"/>
      <c r="B42" s="5"/>
    </row>
    <row r="43" spans="1:2" ht="15.75" customHeight="1">
      <c r="A43" s="5"/>
      <c r="B43" s="5"/>
    </row>
    <row r="44" spans="1:2" ht="15.75" customHeight="1">
      <c r="A44" s="5"/>
      <c r="B44" s="5"/>
    </row>
    <row r="45" spans="1:2" ht="15.75" customHeight="1">
      <c r="A45" s="5"/>
      <c r="B45" s="5"/>
    </row>
    <row r="46" spans="1:2" ht="15.75" customHeight="1">
      <c r="A46" s="5"/>
      <c r="B46" s="5"/>
    </row>
    <row r="47" spans="1:2" ht="15.75" customHeight="1">
      <c r="A47" s="5"/>
      <c r="B47" s="5"/>
    </row>
    <row r="48" spans="1:2" ht="15.75" customHeight="1">
      <c r="A48" s="5"/>
      <c r="B48" s="5"/>
    </row>
    <row r="49" spans="1:2" ht="15.75" customHeight="1">
      <c r="A49" s="5"/>
      <c r="B49" s="5"/>
    </row>
    <row r="50" spans="1:2" ht="15.75" customHeight="1">
      <c r="A50" s="5"/>
      <c r="B50" s="5"/>
    </row>
    <row r="51" spans="1:2" ht="15.75" customHeight="1">
      <c r="A51" s="5"/>
      <c r="B51" s="5"/>
    </row>
    <row r="52" spans="1:2" ht="15.75" customHeight="1">
      <c r="A52" s="5"/>
      <c r="B52" s="5"/>
    </row>
    <row r="53" spans="1:2" ht="15.75" customHeight="1">
      <c r="A53" s="5"/>
      <c r="B53" s="5"/>
    </row>
    <row r="54" spans="1:2" ht="15.75" customHeight="1">
      <c r="A54" s="5"/>
      <c r="B54" s="5"/>
    </row>
    <row r="55" spans="1:2" ht="15.75" customHeight="1">
      <c r="A55" s="5"/>
      <c r="B55" s="5"/>
    </row>
    <row r="56" spans="1:2" ht="15.75" customHeight="1">
      <c r="A56" s="5"/>
      <c r="B56" s="5"/>
    </row>
    <row r="57" spans="1:2" ht="15.75" customHeight="1">
      <c r="A57" s="5"/>
      <c r="B57" s="5"/>
    </row>
    <row r="58" spans="1:2" ht="15.75" customHeight="1">
      <c r="A58" s="5"/>
      <c r="B58" s="5"/>
    </row>
    <row r="59" spans="1:2" ht="15.75" customHeight="1">
      <c r="A59" s="5"/>
      <c r="B59" s="5"/>
    </row>
    <row r="60" spans="1:2" ht="15.75" customHeight="1">
      <c r="A60" s="5"/>
      <c r="B60" s="5"/>
    </row>
    <row r="61" spans="1:2" ht="15.75" customHeight="1">
      <c r="A61" s="5"/>
      <c r="B61" s="5"/>
    </row>
    <row r="62" spans="1:2" ht="15.75" customHeight="1">
      <c r="A62" s="5"/>
      <c r="B62" s="5"/>
    </row>
    <row r="63" spans="1:2" ht="15.75" customHeight="1">
      <c r="A63" s="5"/>
      <c r="B63" s="5"/>
    </row>
    <row r="64" spans="1:2" ht="15.75" customHeight="1">
      <c r="A64" s="5"/>
      <c r="B64" s="5"/>
    </row>
    <row r="65" spans="1:2" ht="15.75" customHeight="1">
      <c r="A65" s="5"/>
      <c r="B65" s="5"/>
    </row>
    <row r="66" spans="1:2" ht="15.75" customHeight="1">
      <c r="A66" s="5"/>
      <c r="B66" s="5"/>
    </row>
    <row r="67" spans="1:2" ht="15.75" customHeight="1">
      <c r="A67" s="5"/>
      <c r="B67" s="5"/>
    </row>
    <row r="68" spans="1:2" ht="15.75" customHeight="1">
      <c r="A68" s="5"/>
      <c r="B68" s="5"/>
    </row>
    <row r="69" spans="1:2" ht="15.75" customHeight="1">
      <c r="A69" s="5"/>
      <c r="B69" s="5"/>
    </row>
    <row r="70" spans="1:2" ht="15.75" customHeight="1">
      <c r="A70" s="5"/>
      <c r="B70" s="5"/>
    </row>
    <row r="71" spans="1:2" ht="15.75" customHeight="1">
      <c r="A71" s="5"/>
      <c r="B71" s="5"/>
    </row>
    <row r="72" spans="1:2" ht="15.75" customHeight="1">
      <c r="A72" s="5"/>
      <c r="B72" s="5"/>
    </row>
    <row r="73" spans="1:2" ht="15.75" customHeight="1">
      <c r="A73" s="5"/>
      <c r="B73" s="5"/>
    </row>
    <row r="74" spans="1:2" ht="15.75" customHeight="1">
      <c r="A74" s="5"/>
      <c r="B74" s="5"/>
    </row>
    <row r="75" spans="1:2" ht="15.75" customHeight="1">
      <c r="A75" s="5"/>
      <c r="B75" s="5"/>
    </row>
    <row r="76" spans="1:2" ht="15.75" customHeight="1">
      <c r="A76" s="5"/>
      <c r="B76" s="5"/>
    </row>
    <row r="77" spans="1:2" ht="15.75" customHeight="1">
      <c r="A77" s="5"/>
      <c r="B77" s="5"/>
    </row>
    <row r="78" spans="1:2" ht="15.75" customHeight="1">
      <c r="A78" s="5"/>
      <c r="B78" s="5"/>
    </row>
    <row r="79" spans="1:2" ht="15.75" customHeight="1">
      <c r="A79" s="5"/>
      <c r="B79" s="5"/>
    </row>
    <row r="80" spans="1:2" ht="15.75" customHeight="1">
      <c r="A80" s="5"/>
      <c r="B80" s="5"/>
    </row>
    <row r="81" spans="1:2" ht="15.75" customHeight="1">
      <c r="A81" s="5"/>
      <c r="B81" s="5"/>
    </row>
    <row r="82" spans="1:2" ht="15.75" customHeight="1">
      <c r="A82" s="5"/>
      <c r="B82" s="5"/>
    </row>
    <row r="83" spans="1:2" ht="15.75" customHeight="1">
      <c r="A83" s="5"/>
      <c r="B83" s="5"/>
    </row>
    <row r="84" spans="1:2" ht="15.75" customHeight="1">
      <c r="A84" s="5"/>
      <c r="B84" s="5"/>
    </row>
    <row r="85" spans="1:2" ht="15.75" customHeight="1">
      <c r="A85" s="5"/>
      <c r="B85" s="5"/>
    </row>
    <row r="86" spans="1:2" ht="15.75" customHeight="1">
      <c r="A86" s="5"/>
      <c r="B86" s="5"/>
    </row>
    <row r="87" spans="1:2" ht="15.75" customHeight="1">
      <c r="A87" s="5"/>
      <c r="B87" s="5"/>
    </row>
    <row r="88" spans="1:2" ht="15.75" customHeight="1">
      <c r="A88" s="5"/>
      <c r="B88" s="5"/>
    </row>
    <row r="89" spans="1:2" ht="15.75" customHeight="1">
      <c r="A89" s="5"/>
      <c r="B89" s="5"/>
    </row>
    <row r="90" spans="1:2" ht="15.75" customHeight="1">
      <c r="A90" s="5"/>
      <c r="B90" s="5"/>
    </row>
    <row r="91" spans="1:2" ht="15.75" customHeight="1">
      <c r="A91" s="5"/>
      <c r="B91" s="5"/>
    </row>
    <row r="92" spans="1:2" ht="15.75" customHeight="1">
      <c r="A92" s="5"/>
      <c r="B92" s="5"/>
    </row>
    <row r="93" spans="1:2" ht="15.75" customHeight="1">
      <c r="A93" s="5"/>
      <c r="B93" s="5"/>
    </row>
    <row r="94" spans="1:2" ht="15.75" customHeight="1">
      <c r="A94" s="5"/>
      <c r="B94" s="5"/>
    </row>
    <row r="95" spans="1:2" ht="15.75" customHeight="1">
      <c r="A95" s="5"/>
      <c r="B95" s="5"/>
    </row>
    <row r="96" spans="1:2" ht="15.75" customHeight="1">
      <c r="A96" s="5"/>
      <c r="B96" s="5"/>
    </row>
    <row r="97" spans="1:2" ht="15.75" customHeight="1">
      <c r="A97" s="5"/>
      <c r="B97" s="5"/>
    </row>
    <row r="98" spans="1:2" ht="15.75" customHeight="1">
      <c r="A98" s="5"/>
      <c r="B98" s="5"/>
    </row>
    <row r="99" spans="1:2" ht="15.75" customHeight="1">
      <c r="A99" s="5"/>
      <c r="B99" s="5"/>
    </row>
    <row r="100" spans="1:2" ht="15.75" customHeight="1">
      <c r="A100" s="5"/>
      <c r="B100" s="5"/>
    </row>
    <row r="101" spans="1:2" ht="15.75" customHeight="1">
      <c r="A101" s="5"/>
      <c r="B101" s="5"/>
    </row>
    <row r="102" spans="1:2" ht="15.75" customHeight="1">
      <c r="A102" s="5"/>
      <c r="B102" s="5"/>
    </row>
    <row r="103" spans="1:2" ht="15.75" customHeight="1">
      <c r="A103" s="5"/>
      <c r="B103" s="5"/>
    </row>
    <row r="104" spans="1:2" ht="15.75" customHeight="1">
      <c r="A104" s="5"/>
      <c r="B104" s="5"/>
    </row>
    <row r="105" spans="1:2" ht="15.75" customHeight="1">
      <c r="A105" s="5"/>
      <c r="B105" s="5"/>
    </row>
    <row r="106" spans="1:2" ht="15.75" customHeight="1">
      <c r="A106" s="5"/>
      <c r="B106" s="5"/>
    </row>
    <row r="107" spans="1:2" ht="15.75" customHeight="1">
      <c r="A107" s="5"/>
      <c r="B107" s="5"/>
    </row>
    <row r="108" spans="1:2" ht="15.75" customHeight="1">
      <c r="A108" s="5"/>
      <c r="B108" s="5"/>
    </row>
    <row r="109" spans="1:2" ht="15.75" customHeight="1">
      <c r="A109" s="5"/>
      <c r="B109" s="5"/>
    </row>
    <row r="110" spans="1:2" ht="15.75" customHeight="1">
      <c r="A110" s="5"/>
      <c r="B110" s="5"/>
    </row>
    <row r="111" spans="1:2" ht="15.75" customHeight="1">
      <c r="A111" s="5"/>
      <c r="B111" s="5"/>
    </row>
    <row r="112" spans="1:2" ht="15.75" customHeight="1">
      <c r="A112" s="5"/>
      <c r="B112" s="5"/>
    </row>
    <row r="113" spans="1:2" ht="15.75" customHeight="1">
      <c r="A113" s="5"/>
      <c r="B113" s="5"/>
    </row>
    <row r="114" spans="1:2" ht="15.75" customHeight="1">
      <c r="A114" s="5"/>
      <c r="B114" s="5"/>
    </row>
    <row r="115" spans="1:2" ht="15.75" customHeight="1">
      <c r="A115" s="5"/>
      <c r="B115" s="5"/>
    </row>
    <row r="116" spans="1:2" ht="15.75" customHeight="1">
      <c r="A116" s="5"/>
      <c r="B116" s="5"/>
    </row>
    <row r="117" spans="1:2" ht="15.75" customHeight="1">
      <c r="A117" s="5"/>
      <c r="B117" s="5"/>
    </row>
    <row r="118" spans="1:2" ht="15.75" customHeight="1">
      <c r="A118" s="5"/>
      <c r="B118" s="5"/>
    </row>
    <row r="119" spans="1:2" ht="15.75" customHeight="1">
      <c r="A119" s="5"/>
      <c r="B119" s="5"/>
    </row>
    <row r="120" spans="1:2" ht="15.75" customHeight="1">
      <c r="A120" s="5"/>
      <c r="B120" s="5"/>
    </row>
    <row r="121" spans="1:2" ht="15.75" customHeight="1">
      <c r="A121" s="5"/>
      <c r="B121" s="5"/>
    </row>
    <row r="122" spans="1:2" ht="15.75" customHeight="1">
      <c r="A122" s="5"/>
      <c r="B122" s="5"/>
    </row>
    <row r="123" spans="1:2" ht="15.75" customHeight="1">
      <c r="A123" s="5"/>
      <c r="B123" s="5"/>
    </row>
    <row r="124" spans="1:2" ht="15.75" customHeight="1">
      <c r="A124" s="5"/>
      <c r="B124" s="5"/>
    </row>
    <row r="125" spans="1:2" ht="15.75" customHeight="1">
      <c r="A125" s="5"/>
      <c r="B125" s="5"/>
    </row>
    <row r="126" spans="1:2" ht="15.75" customHeight="1">
      <c r="A126" s="5"/>
      <c r="B126" s="5"/>
    </row>
    <row r="127" spans="1:2" ht="15.75" customHeight="1">
      <c r="A127" s="5"/>
      <c r="B127" s="5"/>
    </row>
    <row r="128" spans="1:2" ht="15.75" customHeight="1">
      <c r="A128" s="5"/>
      <c r="B128" s="5"/>
    </row>
    <row r="129" spans="1:2" ht="15.75" customHeight="1">
      <c r="A129" s="5"/>
      <c r="B129" s="5"/>
    </row>
    <row r="130" spans="1:2" ht="15.75" customHeight="1">
      <c r="A130" s="5"/>
      <c r="B130" s="5"/>
    </row>
    <row r="131" spans="1:2" ht="15.75" customHeight="1">
      <c r="A131" s="5"/>
      <c r="B131" s="5"/>
    </row>
    <row r="132" spans="1:2" ht="15.75" customHeight="1">
      <c r="A132" s="5"/>
      <c r="B132" s="5"/>
    </row>
    <row r="133" spans="1:2" ht="15.75" customHeight="1">
      <c r="A133" s="5"/>
      <c r="B133" s="5"/>
    </row>
    <row r="134" spans="1:2" ht="15.75" customHeight="1">
      <c r="A134" s="5"/>
      <c r="B134" s="5"/>
    </row>
    <row r="135" spans="1:2" ht="15.75" customHeight="1">
      <c r="A135" s="5"/>
      <c r="B135" s="5"/>
    </row>
    <row r="136" spans="1:2" ht="15.75" customHeight="1">
      <c r="A136" s="5"/>
      <c r="B136" s="5"/>
    </row>
    <row r="137" spans="1:2" ht="15.75" customHeight="1">
      <c r="A137" s="5"/>
      <c r="B137" s="5"/>
    </row>
    <row r="138" spans="1:2" ht="15.75" customHeight="1">
      <c r="A138" s="5"/>
      <c r="B138" s="5"/>
    </row>
    <row r="139" spans="1:2" ht="15.75" customHeight="1">
      <c r="A139" s="5"/>
      <c r="B139" s="5"/>
    </row>
    <row r="140" spans="1:2" ht="15.75" customHeight="1">
      <c r="A140" s="5"/>
      <c r="B140" s="5"/>
    </row>
    <row r="141" spans="1:2" ht="15.75" customHeight="1">
      <c r="A141" s="5"/>
      <c r="B141" s="5"/>
    </row>
    <row r="142" spans="1:2" ht="15.75" customHeight="1">
      <c r="A142" s="5"/>
      <c r="B142" s="5"/>
    </row>
    <row r="143" spans="1:2" ht="15.75" customHeight="1">
      <c r="A143" s="5"/>
      <c r="B143" s="5"/>
    </row>
    <row r="144" spans="1:2" ht="15.75" customHeight="1">
      <c r="A144" s="5"/>
      <c r="B144" s="5"/>
    </row>
    <row r="145" spans="1:2" ht="15.75" customHeight="1">
      <c r="A145" s="5"/>
      <c r="B145" s="5"/>
    </row>
    <row r="146" spans="1:2" ht="15.75" customHeight="1">
      <c r="A146" s="5"/>
      <c r="B146" s="5"/>
    </row>
    <row r="147" spans="1:2" ht="15.75" customHeight="1">
      <c r="A147" s="5"/>
      <c r="B147" s="5"/>
    </row>
    <row r="148" spans="1:2" ht="15.75" customHeight="1">
      <c r="A148" s="5"/>
      <c r="B148" s="5"/>
    </row>
    <row r="149" spans="1:2" ht="15.75" customHeight="1">
      <c r="A149" s="5"/>
      <c r="B149" s="5"/>
    </row>
    <row r="150" spans="1:2" ht="15.75" customHeight="1">
      <c r="A150" s="5"/>
      <c r="B150" s="5"/>
    </row>
    <row r="151" spans="1:2" ht="15.75" customHeight="1">
      <c r="A151" s="5"/>
      <c r="B151" s="5"/>
    </row>
    <row r="152" spans="1:2" ht="15.75" customHeight="1">
      <c r="A152" s="5"/>
      <c r="B152" s="5"/>
    </row>
    <row r="153" spans="1:2" ht="15.75" customHeight="1">
      <c r="A153" s="5"/>
      <c r="B153" s="5"/>
    </row>
    <row r="154" spans="1:2" ht="15.75" customHeight="1">
      <c r="A154" s="5"/>
      <c r="B154" s="5"/>
    </row>
    <row r="155" spans="1:2" ht="15.75" customHeight="1">
      <c r="A155" s="5"/>
      <c r="B155" s="5"/>
    </row>
    <row r="156" spans="1:2" ht="15.75" customHeight="1">
      <c r="A156" s="5"/>
      <c r="B156" s="5"/>
    </row>
    <row r="157" spans="1:2" ht="15.75" customHeight="1">
      <c r="A157" s="5"/>
      <c r="B157" s="5"/>
    </row>
    <row r="158" spans="1:2" ht="15.75" customHeight="1">
      <c r="A158" s="5"/>
      <c r="B158" s="5"/>
    </row>
    <row r="159" spans="1:2" ht="15.75" customHeight="1">
      <c r="A159" s="5"/>
      <c r="B159" s="5"/>
    </row>
    <row r="160" spans="1:2" ht="15.75" customHeight="1">
      <c r="A160" s="5"/>
      <c r="B160" s="5"/>
    </row>
    <row r="161" spans="1:2" ht="15.75" customHeight="1">
      <c r="A161" s="5"/>
      <c r="B161" s="5"/>
    </row>
    <row r="162" spans="1:2" ht="15.75" customHeight="1">
      <c r="A162" s="5"/>
      <c r="B162" s="5"/>
    </row>
    <row r="163" spans="1:2" ht="15.75" customHeight="1">
      <c r="A163" s="5"/>
      <c r="B163" s="5"/>
    </row>
    <row r="164" spans="1:2" ht="15.75" customHeight="1">
      <c r="A164" s="5"/>
      <c r="B164" s="5"/>
    </row>
    <row r="165" spans="1:2" ht="15.75" customHeight="1">
      <c r="A165" s="5"/>
      <c r="B165" s="5"/>
    </row>
    <row r="166" spans="1:2" ht="15.75" customHeight="1">
      <c r="A166" s="5"/>
      <c r="B166" s="5"/>
    </row>
    <row r="167" spans="1:2" ht="15.75" customHeight="1">
      <c r="A167" s="5"/>
      <c r="B167" s="5"/>
    </row>
    <row r="168" spans="1:2" ht="15.75" customHeight="1">
      <c r="A168" s="5"/>
      <c r="B168" s="5"/>
    </row>
    <row r="169" spans="1:2" ht="15.75" customHeight="1">
      <c r="A169" s="5"/>
      <c r="B169" s="5"/>
    </row>
    <row r="170" spans="1:2" ht="15.75" customHeight="1">
      <c r="A170" s="5"/>
      <c r="B170" s="5"/>
    </row>
    <row r="171" spans="1:2" ht="15.75" customHeight="1">
      <c r="A171" s="5"/>
      <c r="B171" s="5"/>
    </row>
    <row r="172" spans="1:2" ht="15.75" customHeight="1">
      <c r="A172" s="5"/>
      <c r="B172" s="5"/>
    </row>
    <row r="173" spans="1:2" ht="15.75" customHeight="1">
      <c r="A173" s="5"/>
      <c r="B173" s="5"/>
    </row>
    <row r="174" spans="1:2" ht="15.75" customHeight="1">
      <c r="A174" s="5"/>
      <c r="B174" s="5"/>
    </row>
    <row r="175" spans="1:2" ht="15.75" customHeight="1">
      <c r="A175" s="5"/>
      <c r="B175" s="5"/>
    </row>
    <row r="176" spans="1:2" ht="15.75" customHeight="1">
      <c r="A176" s="5"/>
      <c r="B176" s="5"/>
    </row>
    <row r="177" spans="1:2" ht="15.75" customHeight="1">
      <c r="A177" s="5"/>
      <c r="B177" s="5"/>
    </row>
    <row r="178" spans="1:2" ht="15.75" customHeight="1">
      <c r="A178" s="5"/>
      <c r="B178" s="5"/>
    </row>
    <row r="179" spans="1:2" ht="15.75" customHeight="1">
      <c r="A179" s="5"/>
      <c r="B179" s="5"/>
    </row>
    <row r="180" spans="1:2" ht="15.75" customHeight="1">
      <c r="A180" s="5"/>
      <c r="B180" s="5"/>
    </row>
    <row r="181" spans="1:2" ht="15.75" customHeight="1">
      <c r="A181" s="5"/>
      <c r="B181" s="5"/>
    </row>
    <row r="182" spans="1:2" ht="15.75" customHeight="1">
      <c r="A182" s="5"/>
      <c r="B182" s="5"/>
    </row>
    <row r="183" spans="1:2" ht="15.75" customHeight="1">
      <c r="A183" s="5"/>
      <c r="B183" s="5"/>
    </row>
    <row r="184" spans="1:2" ht="15.75" customHeight="1">
      <c r="A184" s="5"/>
      <c r="B184" s="5"/>
    </row>
    <row r="185" spans="1:2" ht="15.75" customHeight="1">
      <c r="A185" s="5"/>
      <c r="B185" s="5"/>
    </row>
    <row r="186" spans="1:2" ht="15.75" customHeight="1">
      <c r="A186" s="5"/>
      <c r="B186" s="5"/>
    </row>
    <row r="187" spans="1:2" ht="15.75" customHeight="1">
      <c r="A187" s="5"/>
      <c r="B187" s="5"/>
    </row>
    <row r="188" spans="1:2" ht="15.75" customHeight="1">
      <c r="A188" s="5"/>
      <c r="B188" s="5"/>
    </row>
    <row r="189" spans="1:2" ht="15.75" customHeight="1">
      <c r="A189" s="5"/>
      <c r="B189" s="5"/>
    </row>
    <row r="190" spans="1:2" ht="15.75" customHeight="1">
      <c r="A190" s="5"/>
      <c r="B190" s="5"/>
    </row>
    <row r="191" spans="1:2" ht="15.75" customHeight="1">
      <c r="A191" s="5"/>
      <c r="B191" s="5"/>
    </row>
    <row r="192" spans="1:2" ht="15.75" customHeight="1">
      <c r="A192" s="5"/>
      <c r="B192" s="5"/>
    </row>
    <row r="193" spans="1:2" ht="15.75" customHeight="1">
      <c r="A193" s="5"/>
      <c r="B193" s="5"/>
    </row>
    <row r="194" spans="1:2" ht="15.75" customHeight="1">
      <c r="A194" s="5"/>
      <c r="B194" s="5"/>
    </row>
    <row r="195" spans="1:2" ht="15.75" customHeight="1">
      <c r="A195" s="5"/>
      <c r="B195" s="5"/>
    </row>
    <row r="196" spans="1:2" ht="15.75" customHeight="1">
      <c r="A196" s="5"/>
      <c r="B196" s="5"/>
    </row>
    <row r="197" spans="1:2" ht="15.75" customHeight="1">
      <c r="A197" s="5"/>
      <c r="B197" s="5"/>
    </row>
    <row r="198" spans="1:2" ht="15.75" customHeight="1">
      <c r="A198" s="5"/>
      <c r="B198" s="5"/>
    </row>
    <row r="199" spans="1:2" ht="15.75" customHeight="1">
      <c r="A199" s="5"/>
      <c r="B199" s="5"/>
    </row>
    <row r="200" spans="1:2" ht="15.75" customHeight="1">
      <c r="A200" s="5"/>
      <c r="B200" s="5"/>
    </row>
    <row r="201" spans="1:2" ht="15.75" customHeight="1">
      <c r="A201" s="5"/>
      <c r="B201" s="5"/>
    </row>
    <row r="202" spans="1:2" ht="15.75" customHeight="1">
      <c r="A202" s="5"/>
      <c r="B202" s="5"/>
    </row>
    <row r="203" spans="1:2" ht="15.75" customHeight="1">
      <c r="A203" s="5"/>
      <c r="B203" s="5"/>
    </row>
    <row r="204" spans="1:2" ht="15.75" customHeight="1">
      <c r="A204" s="5"/>
      <c r="B204" s="5"/>
    </row>
    <row r="205" spans="1:2" ht="15.75" customHeight="1">
      <c r="A205" s="5"/>
      <c r="B205" s="5"/>
    </row>
    <row r="206" spans="1:2" ht="15.75" customHeight="1">
      <c r="A206" s="5"/>
      <c r="B206" s="5"/>
    </row>
    <row r="207" spans="1:2" ht="15.75" customHeight="1">
      <c r="A207" s="5"/>
      <c r="B207" s="5"/>
    </row>
    <row r="208" spans="1:2" ht="15.75" customHeight="1">
      <c r="A208" s="5"/>
      <c r="B208" s="5"/>
    </row>
    <row r="209" spans="1:2" ht="15.75" customHeight="1">
      <c r="A209" s="5"/>
      <c r="B209" s="5"/>
    </row>
    <row r="210" spans="1:2" ht="15.75" customHeight="1">
      <c r="A210" s="5"/>
      <c r="B210" s="5"/>
    </row>
    <row r="211" spans="1:2" ht="15.75" customHeight="1">
      <c r="A211" s="5"/>
      <c r="B211" s="5"/>
    </row>
    <row r="212" spans="1:2" ht="15.75" customHeight="1">
      <c r="A212" s="5"/>
      <c r="B212" s="5"/>
    </row>
    <row r="213" spans="1:2" ht="15.75" customHeight="1">
      <c r="A213" s="5"/>
      <c r="B213" s="5"/>
    </row>
    <row r="214" spans="1:2" ht="15.75" customHeight="1">
      <c r="A214" s="5"/>
      <c r="B214" s="5"/>
    </row>
    <row r="215" spans="1:2" ht="15.75" customHeight="1">
      <c r="A215" s="5"/>
      <c r="B215" s="5"/>
    </row>
    <row r="216" spans="1:2" ht="15.75" customHeight="1">
      <c r="A216" s="5"/>
      <c r="B216" s="5"/>
    </row>
    <row r="217" spans="1:2" ht="15.75" customHeight="1">
      <c r="A217" s="5"/>
      <c r="B217" s="5"/>
    </row>
    <row r="218" spans="1:2" ht="15.75" customHeight="1">
      <c r="A218" s="5"/>
      <c r="B218" s="5"/>
    </row>
    <row r="219" spans="1:2" ht="15.75" customHeight="1">
      <c r="A219" s="5"/>
      <c r="B219" s="5"/>
    </row>
    <row r="220" spans="1:2" ht="15.75" customHeight="1">
      <c r="A220" s="5"/>
      <c r="B220" s="5"/>
    </row>
    <row r="221" spans="1:2" ht="15.75" customHeight="1">
      <c r="A221" s="5"/>
      <c r="B221" s="5"/>
    </row>
    <row r="222" spans="1:2" ht="15.75" customHeight="1">
      <c r="A222" s="5"/>
      <c r="B222" s="5"/>
    </row>
    <row r="223" spans="1:2" ht="15.75" customHeight="1">
      <c r="A223" s="5"/>
      <c r="B223" s="5"/>
    </row>
    <row r="224" spans="1:2" ht="15.75" customHeight="1">
      <c r="A224" s="5"/>
      <c r="B224" s="5"/>
    </row>
    <row r="225" spans="1:2" ht="15.75" customHeight="1">
      <c r="A225" s="5"/>
      <c r="B225" s="5"/>
    </row>
    <row r="226" spans="1:2" ht="15.75" customHeight="1">
      <c r="A226" s="5"/>
      <c r="B226" s="5"/>
    </row>
    <row r="227" spans="1:2" ht="15.75" customHeight="1">
      <c r="A227" s="5"/>
      <c r="B227" s="5"/>
    </row>
    <row r="228" spans="1:2" ht="15.75" customHeight="1">
      <c r="A228" s="5"/>
      <c r="B228" s="5"/>
    </row>
    <row r="229" spans="1:2" ht="15.75" customHeight="1">
      <c r="A229" s="5"/>
      <c r="B229" s="5"/>
    </row>
    <row r="230" spans="1:2" ht="15.75" customHeight="1">
      <c r="A230" s="5"/>
      <c r="B230" s="5"/>
    </row>
    <row r="231" spans="1:2" ht="15.75" customHeight="1">
      <c r="A231" s="5"/>
      <c r="B231" s="5"/>
    </row>
    <row r="232" spans="1:2" ht="15.75" customHeight="1">
      <c r="A232" s="5"/>
      <c r="B232" s="5"/>
    </row>
    <row r="233" spans="1:2" ht="15.75" customHeight="1">
      <c r="A233" s="5"/>
      <c r="B233" s="5"/>
    </row>
    <row r="234" spans="1:2" ht="15.75" customHeight="1">
      <c r="A234" s="5"/>
      <c r="B234" s="5"/>
    </row>
    <row r="235" spans="1:2" ht="15.75" customHeight="1">
      <c r="A235" s="5"/>
      <c r="B235" s="5"/>
    </row>
    <row r="236" spans="1:2" ht="15.75" customHeight="1">
      <c r="A236" s="5"/>
      <c r="B236" s="5"/>
    </row>
    <row r="237" spans="1:2" ht="15.75" customHeight="1">
      <c r="A237" s="5"/>
      <c r="B237" s="5"/>
    </row>
    <row r="238" spans="1:2" ht="15.75" customHeight="1">
      <c r="A238" s="5"/>
      <c r="B238" s="5"/>
    </row>
    <row r="239" spans="1:2" ht="15.75" customHeight="1">
      <c r="A239" s="5"/>
      <c r="B239" s="5"/>
    </row>
    <row r="240" spans="1:2" ht="15.75" customHeight="1">
      <c r="A240" s="5"/>
      <c r="B240" s="5"/>
    </row>
    <row r="241" spans="1:2" ht="15.75" customHeight="1">
      <c r="A241" s="5"/>
      <c r="B241" s="5"/>
    </row>
    <row r="242" spans="1:2" ht="15.75" customHeight="1">
      <c r="A242" s="5"/>
      <c r="B242" s="5"/>
    </row>
    <row r="243" spans="1:2" ht="15.75" customHeight="1">
      <c r="A243" s="5"/>
      <c r="B243" s="5"/>
    </row>
    <row r="244" spans="1:2" ht="15.75" customHeight="1">
      <c r="A244" s="5"/>
      <c r="B244" s="5"/>
    </row>
    <row r="245" spans="1:2" ht="15.75" customHeight="1">
      <c r="A245" s="5"/>
      <c r="B245" s="5"/>
    </row>
    <row r="246" spans="1:2" ht="15.75" customHeight="1">
      <c r="A246" s="5"/>
      <c r="B246" s="5"/>
    </row>
    <row r="247" spans="1:2" ht="15.75" customHeight="1">
      <c r="A247" s="5"/>
      <c r="B247" s="5"/>
    </row>
    <row r="248" spans="1:2" ht="15.75" customHeight="1">
      <c r="A248" s="5"/>
      <c r="B248" s="5"/>
    </row>
    <row r="249" spans="1:2" ht="15.75" customHeight="1">
      <c r="A249" s="5"/>
      <c r="B249" s="5"/>
    </row>
    <row r="250" spans="1:2" ht="15.75" customHeight="1">
      <c r="A250" s="5"/>
      <c r="B250" s="5"/>
    </row>
    <row r="251" spans="1:2" ht="15.75" customHeight="1">
      <c r="A251" s="5"/>
      <c r="B251" s="5"/>
    </row>
    <row r="252" spans="1:2" ht="15.75" customHeight="1">
      <c r="A252" s="5"/>
      <c r="B252" s="5"/>
    </row>
    <row r="253" spans="1:2" ht="15.75" customHeight="1">
      <c r="A253" s="5"/>
      <c r="B253" s="5"/>
    </row>
    <row r="254" spans="1:2" ht="15.75" customHeight="1">
      <c r="A254" s="5"/>
      <c r="B254" s="5"/>
    </row>
    <row r="255" spans="1:2" ht="15.75" customHeight="1">
      <c r="A255" s="5"/>
      <c r="B255" s="5"/>
    </row>
    <row r="256" spans="1:2" ht="15.75" customHeight="1">
      <c r="A256" s="5"/>
      <c r="B256" s="5"/>
    </row>
    <row r="257" spans="1:2" ht="15.75" customHeight="1">
      <c r="A257" s="5"/>
      <c r="B257" s="5"/>
    </row>
    <row r="258" spans="1:2" ht="15.75" customHeight="1">
      <c r="A258" s="5"/>
      <c r="B258" s="5"/>
    </row>
    <row r="259" spans="1:2" ht="15.75" customHeight="1">
      <c r="A259" s="5"/>
      <c r="B259" s="5"/>
    </row>
    <row r="260" spans="1:2" ht="15.75" customHeight="1">
      <c r="A260" s="5"/>
      <c r="B260" s="5"/>
    </row>
    <row r="261" spans="1:2" ht="15.75" customHeight="1">
      <c r="A261" s="5"/>
      <c r="B261" s="5"/>
    </row>
    <row r="262" spans="1:2" ht="15.75" customHeight="1">
      <c r="A262" s="5"/>
      <c r="B262" s="5"/>
    </row>
    <row r="263" spans="1:2" ht="15.75" customHeight="1">
      <c r="A263" s="5"/>
      <c r="B263" s="5"/>
    </row>
    <row r="264" spans="1:2" ht="15.75" customHeight="1">
      <c r="A264" s="5"/>
      <c r="B264" s="5"/>
    </row>
    <row r="265" spans="1:2" ht="15.75" customHeight="1">
      <c r="A265" s="5"/>
      <c r="B265" s="5"/>
    </row>
    <row r="266" spans="1:2" ht="15.75" customHeight="1">
      <c r="A266" s="5"/>
      <c r="B266" s="5"/>
    </row>
    <row r="267" spans="1:2" ht="15.75" customHeight="1">
      <c r="A267" s="5"/>
      <c r="B267" s="5"/>
    </row>
    <row r="268" spans="1:2" ht="15.75" customHeight="1">
      <c r="A268" s="5"/>
      <c r="B268" s="5"/>
    </row>
    <row r="269" spans="1:2" ht="15.75" customHeight="1">
      <c r="A269" s="5"/>
      <c r="B269" s="5"/>
    </row>
    <row r="270" spans="1:2" ht="15.75" customHeight="1">
      <c r="A270" s="5"/>
      <c r="B270" s="5"/>
    </row>
    <row r="271" spans="1:2" ht="15.75" customHeight="1">
      <c r="A271" s="5"/>
      <c r="B271" s="5"/>
    </row>
    <row r="272" spans="1:2" ht="15.75" customHeight="1">
      <c r="A272" s="5"/>
      <c r="B272" s="5"/>
    </row>
    <row r="273" spans="1:2" ht="15.75" customHeight="1">
      <c r="A273" s="5"/>
      <c r="B273" s="5"/>
    </row>
    <row r="274" spans="1:2" ht="15.75" customHeight="1">
      <c r="A274" s="5"/>
      <c r="B274" s="5"/>
    </row>
    <row r="275" spans="1:2" ht="15.75" customHeight="1">
      <c r="A275" s="5"/>
      <c r="B275" s="5"/>
    </row>
    <row r="276" spans="1:2" ht="15.75" customHeight="1">
      <c r="A276" s="5"/>
      <c r="B276" s="5"/>
    </row>
    <row r="277" spans="1:2" ht="15.75" customHeight="1">
      <c r="A277" s="5"/>
      <c r="B277" s="5"/>
    </row>
    <row r="278" spans="1:2" ht="15.75" customHeight="1">
      <c r="A278" s="5"/>
      <c r="B278" s="5"/>
    </row>
    <row r="279" spans="1:2" ht="15.75" customHeight="1">
      <c r="A279" s="5"/>
      <c r="B279" s="5"/>
    </row>
    <row r="280" spans="1:2" ht="15.75" customHeight="1">
      <c r="A280" s="5"/>
      <c r="B280" s="5"/>
    </row>
    <row r="281" spans="1:2" ht="15.75" customHeight="1">
      <c r="A281" s="5"/>
      <c r="B281" s="5"/>
    </row>
    <row r="282" spans="1:2" ht="15.75" customHeight="1">
      <c r="A282" s="5"/>
      <c r="B282" s="5"/>
    </row>
    <row r="283" spans="1:2" ht="15.75" customHeight="1">
      <c r="A283" s="5"/>
      <c r="B283" s="5"/>
    </row>
    <row r="284" spans="1:2" ht="15.75" customHeight="1">
      <c r="A284" s="5"/>
      <c r="B284" s="5"/>
    </row>
    <row r="285" spans="1:2" ht="15.75" customHeight="1">
      <c r="A285" s="5"/>
      <c r="B285" s="5"/>
    </row>
    <row r="286" spans="1:2" ht="15.75" customHeight="1">
      <c r="A286" s="5"/>
      <c r="B286" s="5"/>
    </row>
    <row r="287" spans="1:2" ht="15.75" customHeight="1">
      <c r="A287" s="5"/>
      <c r="B287" s="5"/>
    </row>
    <row r="288" spans="1:2" ht="15.75" customHeight="1">
      <c r="A288" s="5"/>
      <c r="B288" s="5"/>
    </row>
    <row r="289" spans="1:2" ht="15.75" customHeight="1">
      <c r="A289" s="5"/>
      <c r="B289" s="5"/>
    </row>
    <row r="290" spans="1:2" ht="15.75" customHeight="1">
      <c r="A290" s="5"/>
      <c r="B290" s="5"/>
    </row>
    <row r="291" spans="1:2" ht="15.75" customHeight="1">
      <c r="A291" s="5"/>
      <c r="B291" s="5"/>
    </row>
    <row r="292" spans="1:2" ht="15.75" customHeight="1">
      <c r="A292" s="5"/>
      <c r="B292" s="5"/>
    </row>
    <row r="293" spans="1:2" ht="15.75" customHeight="1">
      <c r="A293" s="5"/>
      <c r="B293" s="5"/>
    </row>
    <row r="294" spans="1:2" ht="15.75" customHeight="1">
      <c r="A294" s="5"/>
      <c r="B294" s="5"/>
    </row>
    <row r="295" spans="1:2" ht="15.75" customHeight="1">
      <c r="A295" s="5"/>
      <c r="B295" s="5"/>
    </row>
    <row r="296" spans="1:2" ht="15.75" customHeight="1">
      <c r="A296" s="5"/>
      <c r="B296" s="5"/>
    </row>
    <row r="297" spans="1:2" ht="15.75" customHeight="1">
      <c r="A297" s="5"/>
      <c r="B297" s="5"/>
    </row>
    <row r="298" spans="1:2" ht="15.75" customHeight="1">
      <c r="A298" s="5"/>
      <c r="B298" s="5"/>
    </row>
    <row r="299" spans="1:2" ht="15.75" customHeight="1">
      <c r="A299" s="5"/>
      <c r="B299" s="5"/>
    </row>
    <row r="300" spans="1:2" ht="15.75" customHeight="1">
      <c r="A300" s="5"/>
      <c r="B300" s="5"/>
    </row>
    <row r="301" spans="1:2" ht="15.75" customHeight="1">
      <c r="A301" s="5"/>
      <c r="B301" s="5"/>
    </row>
    <row r="302" spans="1:2" ht="15.75" customHeight="1">
      <c r="A302" s="5"/>
      <c r="B302" s="5"/>
    </row>
    <row r="303" spans="1:2" ht="15.75" customHeight="1">
      <c r="A303" s="5"/>
      <c r="B303" s="5"/>
    </row>
    <row r="304" spans="1:2" ht="15.75" customHeight="1">
      <c r="A304" s="5"/>
      <c r="B304" s="5"/>
    </row>
    <row r="305" spans="1:2" ht="15.75" customHeight="1">
      <c r="A305" s="5"/>
      <c r="B305" s="5"/>
    </row>
    <row r="306" spans="1:2" ht="15.75" customHeight="1">
      <c r="A306" s="5"/>
      <c r="B306" s="5"/>
    </row>
    <row r="307" spans="1:2" ht="15.75" customHeight="1">
      <c r="A307" s="5"/>
      <c r="B307" s="5"/>
    </row>
    <row r="308" spans="1:2" ht="15.75" customHeight="1">
      <c r="A308" s="5"/>
      <c r="B308" s="5"/>
    </row>
    <row r="309" spans="1:2" ht="15.75" customHeight="1">
      <c r="A309" s="5"/>
      <c r="B309" s="5"/>
    </row>
    <row r="310" spans="1:2" ht="15.75" customHeight="1">
      <c r="A310" s="5"/>
      <c r="B310" s="5"/>
    </row>
    <row r="311" spans="1:2" ht="15.75" customHeight="1">
      <c r="A311" s="5"/>
      <c r="B311" s="5"/>
    </row>
    <row r="312" spans="1:2" ht="15.75" customHeight="1">
      <c r="A312" s="5"/>
      <c r="B312" s="5"/>
    </row>
    <row r="313" spans="1:2" ht="15.75" customHeight="1">
      <c r="A313" s="5"/>
      <c r="B313" s="5"/>
    </row>
    <row r="314" spans="1:2" ht="15.75" customHeight="1">
      <c r="A314" s="5"/>
      <c r="B314" s="5"/>
    </row>
    <row r="315" spans="1:2" ht="15.75" customHeight="1">
      <c r="A315" s="5"/>
      <c r="B315" s="5"/>
    </row>
    <row r="316" spans="1:2" ht="15.75" customHeight="1">
      <c r="A316" s="5"/>
      <c r="B316" s="5"/>
    </row>
    <row r="317" spans="1:2" ht="15.75" customHeight="1">
      <c r="A317" s="5"/>
      <c r="B317" s="5"/>
    </row>
    <row r="318" spans="1:2" ht="15.75" customHeight="1">
      <c r="A318" s="5"/>
      <c r="B318" s="5"/>
    </row>
    <row r="319" spans="1:2" ht="15.75" customHeight="1">
      <c r="A319" s="5"/>
      <c r="B319" s="5"/>
    </row>
    <row r="320" spans="1:2" ht="15.75" customHeight="1">
      <c r="A320" s="5"/>
      <c r="B320" s="5"/>
    </row>
    <row r="321" spans="1:2" ht="15.75" customHeight="1">
      <c r="A321" s="5"/>
      <c r="B321" s="5"/>
    </row>
    <row r="322" spans="1:2" ht="15.75" customHeight="1">
      <c r="A322" s="5"/>
      <c r="B322" s="5"/>
    </row>
    <row r="323" spans="1:2" ht="15.75" customHeight="1">
      <c r="A323" s="5"/>
      <c r="B323" s="5"/>
    </row>
    <row r="324" spans="1:2" ht="15.75" customHeight="1">
      <c r="A324" s="5"/>
      <c r="B324" s="5"/>
    </row>
    <row r="325" spans="1:2" ht="15.75" customHeight="1">
      <c r="A325" s="5"/>
      <c r="B325" s="5"/>
    </row>
    <row r="326" spans="1:2" ht="15.75" customHeight="1">
      <c r="A326" s="5"/>
      <c r="B326" s="5"/>
    </row>
    <row r="327" spans="1:2" ht="15.75" customHeight="1">
      <c r="A327" s="5"/>
      <c r="B327" s="5"/>
    </row>
    <row r="328" spans="1:2" ht="15.75" customHeight="1">
      <c r="A328" s="5"/>
      <c r="B328" s="5"/>
    </row>
    <row r="329" spans="1:2" ht="15.75" customHeight="1">
      <c r="A329" s="5"/>
      <c r="B329" s="5"/>
    </row>
    <row r="330" spans="1:2" ht="15.75" customHeight="1">
      <c r="A330" s="5"/>
      <c r="B330" s="5"/>
    </row>
    <row r="331" spans="1:2" ht="15.75" customHeight="1">
      <c r="A331" s="5"/>
      <c r="B331" s="5"/>
    </row>
    <row r="332" spans="1:2" ht="15.75" customHeight="1">
      <c r="A332" s="5"/>
      <c r="B332" s="5"/>
    </row>
    <row r="333" spans="1:2" ht="15.75" customHeight="1">
      <c r="A333" s="5"/>
      <c r="B333" s="5"/>
    </row>
    <row r="334" spans="1:2" ht="15.75" customHeight="1">
      <c r="A334" s="5"/>
      <c r="B334" s="5"/>
    </row>
    <row r="335" spans="1:2" ht="15.75" customHeight="1">
      <c r="A335" s="5"/>
      <c r="B335" s="5"/>
    </row>
    <row r="336" spans="1:2" ht="15.75" customHeight="1">
      <c r="A336" s="5"/>
      <c r="B336" s="5"/>
    </row>
    <row r="337" spans="1:2" ht="15.75" customHeight="1">
      <c r="A337" s="5"/>
      <c r="B337" s="5"/>
    </row>
    <row r="338" spans="1:2" ht="15.75" customHeight="1">
      <c r="A338" s="5"/>
      <c r="B338" s="5"/>
    </row>
    <row r="339" spans="1:2" ht="15.75" customHeight="1">
      <c r="A339" s="5"/>
      <c r="B339" s="5"/>
    </row>
    <row r="340" spans="1:2" ht="15.75" customHeight="1">
      <c r="A340" s="5"/>
      <c r="B340" s="5"/>
    </row>
    <row r="341" spans="1:2" ht="15.75" customHeight="1">
      <c r="A341" s="5"/>
      <c r="B341" s="5"/>
    </row>
    <row r="342" spans="1:2" ht="15.75" customHeight="1">
      <c r="A342" s="5"/>
      <c r="B342" s="5"/>
    </row>
    <row r="343" spans="1:2" ht="15.75" customHeight="1">
      <c r="A343" s="5"/>
      <c r="B343" s="5"/>
    </row>
    <row r="344" spans="1:2" ht="15.75" customHeight="1">
      <c r="A344" s="5"/>
      <c r="B344" s="5"/>
    </row>
    <row r="345" spans="1:2" ht="15.75" customHeight="1">
      <c r="A345" s="5"/>
      <c r="B345" s="5"/>
    </row>
    <row r="346" spans="1:2" ht="15.75" customHeight="1">
      <c r="A346" s="5"/>
      <c r="B346" s="5"/>
    </row>
    <row r="347" spans="1:2" ht="15.75" customHeight="1">
      <c r="A347" s="5"/>
      <c r="B347" s="5"/>
    </row>
    <row r="348" spans="1:2" ht="15.75" customHeight="1">
      <c r="A348" s="5"/>
      <c r="B348" s="5"/>
    </row>
    <row r="349" spans="1:2" ht="15.75" customHeight="1">
      <c r="A349" s="5"/>
      <c r="B349" s="5"/>
    </row>
    <row r="350" spans="1:2" ht="15.75" customHeight="1">
      <c r="A350" s="5"/>
      <c r="B350" s="5"/>
    </row>
    <row r="351" spans="1:2" ht="15.75" customHeight="1">
      <c r="A351" s="5"/>
      <c r="B351" s="5"/>
    </row>
    <row r="352" spans="1:2" ht="15.75" customHeight="1">
      <c r="A352" s="5"/>
      <c r="B352" s="5"/>
    </row>
    <row r="353" spans="1:2" ht="15.75" customHeight="1">
      <c r="A353" s="5"/>
      <c r="B353" s="5"/>
    </row>
    <row r="354" spans="1:2" ht="15.75" customHeight="1">
      <c r="A354" s="5"/>
      <c r="B354" s="5"/>
    </row>
    <row r="355" spans="1:2" ht="15.75" customHeight="1">
      <c r="A355" s="5"/>
      <c r="B355" s="5"/>
    </row>
    <row r="356" spans="1:2" ht="15.75" customHeight="1">
      <c r="A356" s="5"/>
      <c r="B356" s="5"/>
    </row>
    <row r="357" spans="1:2" ht="15.75" customHeight="1">
      <c r="A357" s="5"/>
      <c r="B357" s="5"/>
    </row>
    <row r="358" spans="1:2" ht="15.75" customHeight="1">
      <c r="A358" s="5"/>
      <c r="B358" s="5"/>
    </row>
    <row r="359" spans="1:2" ht="15.75" customHeight="1">
      <c r="A359" s="5"/>
      <c r="B359" s="5"/>
    </row>
    <row r="360" spans="1:2" ht="15.75" customHeight="1">
      <c r="A360" s="5"/>
      <c r="B360" s="5"/>
    </row>
    <row r="361" spans="1:2" ht="15.75" customHeight="1">
      <c r="A361" s="5"/>
      <c r="B361" s="5"/>
    </row>
    <row r="362" spans="1:2" ht="15.75" customHeight="1">
      <c r="A362" s="5"/>
      <c r="B362" s="5"/>
    </row>
    <row r="363" spans="1:2" ht="15.75" customHeight="1">
      <c r="A363" s="5"/>
      <c r="B363" s="5"/>
    </row>
    <row r="364" spans="1:2" ht="15.75" customHeight="1">
      <c r="A364" s="5"/>
      <c r="B364" s="5"/>
    </row>
    <row r="365" spans="1:2" ht="15.75" customHeight="1">
      <c r="A365" s="5"/>
      <c r="B365" s="5"/>
    </row>
    <row r="366" spans="1:2" ht="15.75" customHeight="1">
      <c r="A366" s="5"/>
      <c r="B366" s="5"/>
    </row>
    <row r="367" spans="1:2" ht="15.75" customHeight="1">
      <c r="A367" s="5"/>
      <c r="B367" s="5"/>
    </row>
    <row r="368" spans="1:2" ht="15.75" customHeight="1">
      <c r="A368" s="5"/>
      <c r="B368" s="5"/>
    </row>
    <row r="369" spans="1:2" ht="15.75" customHeight="1">
      <c r="A369" s="5"/>
      <c r="B369" s="5"/>
    </row>
    <row r="370" spans="1:2" ht="15.75" customHeight="1">
      <c r="A370" s="5"/>
      <c r="B370" s="5"/>
    </row>
    <row r="371" spans="1:2" ht="15.75" customHeight="1">
      <c r="A371" s="5"/>
      <c r="B371" s="5"/>
    </row>
    <row r="372" spans="1:2" ht="15.75" customHeight="1">
      <c r="A372" s="5"/>
      <c r="B372" s="5"/>
    </row>
    <row r="373" spans="1:2" ht="15.75" customHeight="1">
      <c r="A373" s="5"/>
      <c r="B373" s="5"/>
    </row>
    <row r="374" spans="1:2" ht="15.75" customHeight="1">
      <c r="A374" s="5"/>
      <c r="B374" s="5"/>
    </row>
    <row r="375" spans="1:2" ht="15.75" customHeight="1">
      <c r="A375" s="5"/>
      <c r="B375" s="5"/>
    </row>
    <row r="376" spans="1:2" ht="15.75" customHeight="1">
      <c r="A376" s="5"/>
      <c r="B376" s="5"/>
    </row>
    <row r="377" spans="1:2" ht="15.75" customHeight="1">
      <c r="A377" s="5"/>
      <c r="B377" s="5"/>
    </row>
    <row r="378" spans="1:2" ht="15.75" customHeight="1">
      <c r="A378" s="5"/>
      <c r="B378" s="5"/>
    </row>
    <row r="379" spans="1:2" ht="15.75" customHeight="1">
      <c r="A379" s="5"/>
      <c r="B379" s="5"/>
    </row>
    <row r="380" spans="1:2" ht="15.75" customHeight="1">
      <c r="A380" s="5"/>
      <c r="B380" s="5"/>
    </row>
    <row r="381" spans="1:2" ht="15.75" customHeight="1">
      <c r="A381" s="5"/>
      <c r="B381" s="5"/>
    </row>
    <row r="382" spans="1:2" ht="15.75" customHeight="1">
      <c r="A382" s="5"/>
      <c r="B382" s="5"/>
    </row>
    <row r="383" spans="1:2" ht="15.75" customHeight="1">
      <c r="A383" s="5"/>
      <c r="B383" s="5"/>
    </row>
    <row r="384" spans="1:2" ht="15.75" customHeight="1">
      <c r="A384" s="5"/>
      <c r="B384" s="5"/>
    </row>
    <row r="385" spans="1:2" ht="15.75" customHeight="1">
      <c r="A385" s="5"/>
      <c r="B385" s="5"/>
    </row>
    <row r="386" spans="1:2" ht="15.75" customHeight="1">
      <c r="A386" s="5"/>
      <c r="B386" s="5"/>
    </row>
    <row r="387" spans="1:2" ht="15.75" customHeight="1">
      <c r="A387" s="5"/>
      <c r="B387" s="5"/>
    </row>
    <row r="388" spans="1:2" ht="15.75" customHeight="1">
      <c r="A388" s="5"/>
      <c r="B388" s="5"/>
    </row>
    <row r="389" spans="1:2" ht="15.75" customHeight="1">
      <c r="A389" s="5"/>
      <c r="B389" s="5"/>
    </row>
    <row r="390" spans="1:2" ht="15.75" customHeight="1">
      <c r="A390" s="5"/>
      <c r="B390" s="5"/>
    </row>
    <row r="391" spans="1:2" ht="15.75" customHeight="1">
      <c r="A391" s="5"/>
      <c r="B391" s="5"/>
    </row>
    <row r="392" spans="1:2" ht="15.75" customHeight="1">
      <c r="A392" s="5"/>
      <c r="B392" s="5"/>
    </row>
    <row r="393" spans="1:2" ht="15.75" customHeight="1">
      <c r="A393" s="5"/>
      <c r="B393" s="5"/>
    </row>
    <row r="394" spans="1:2" ht="15.75" customHeight="1">
      <c r="A394" s="5"/>
      <c r="B394" s="5"/>
    </row>
    <row r="395" spans="1:2" ht="15.75" customHeight="1">
      <c r="A395" s="5"/>
      <c r="B395" s="5"/>
    </row>
    <row r="396" spans="1:2" ht="15.75" customHeight="1">
      <c r="A396" s="5"/>
      <c r="B396" s="5"/>
    </row>
    <row r="397" spans="1:2" ht="15.75" customHeight="1">
      <c r="A397" s="5"/>
      <c r="B397" s="5"/>
    </row>
    <row r="398" spans="1:2" ht="15.75" customHeight="1">
      <c r="A398" s="5"/>
      <c r="B398" s="5"/>
    </row>
    <row r="399" spans="1:2" ht="15.75" customHeight="1">
      <c r="A399" s="5"/>
      <c r="B399" s="5"/>
    </row>
    <row r="400" spans="1:2" ht="15.75" customHeight="1">
      <c r="A400" s="5"/>
      <c r="B400" s="5"/>
    </row>
    <row r="401" spans="1:2" ht="15.75" customHeight="1">
      <c r="A401" s="5"/>
      <c r="B401" s="5"/>
    </row>
    <row r="402" spans="1:2" ht="15.75" customHeight="1">
      <c r="A402" s="5"/>
      <c r="B402" s="5"/>
    </row>
    <row r="403" spans="1:2" ht="15.75" customHeight="1">
      <c r="A403" s="5"/>
      <c r="B403" s="5"/>
    </row>
    <row r="404" spans="1:2" ht="15.75" customHeight="1">
      <c r="A404" s="5"/>
      <c r="B404" s="5"/>
    </row>
    <row r="405" spans="1:2" ht="15.75" customHeight="1">
      <c r="A405" s="5"/>
      <c r="B405" s="5"/>
    </row>
    <row r="406" spans="1:2" ht="15.75" customHeight="1">
      <c r="A406" s="5"/>
      <c r="B406" s="5"/>
    </row>
    <row r="407" spans="1:2" ht="15.75" customHeight="1">
      <c r="A407" s="5"/>
      <c r="B407" s="5"/>
    </row>
    <row r="408" spans="1:2" ht="15.75" customHeight="1">
      <c r="A408" s="5"/>
      <c r="B408" s="5"/>
    </row>
    <row r="409" spans="1:2" ht="15.75" customHeight="1">
      <c r="A409" s="5"/>
      <c r="B409" s="5"/>
    </row>
    <row r="410" spans="1:2" ht="15.75" customHeight="1">
      <c r="A410" s="5"/>
      <c r="B410" s="5"/>
    </row>
    <row r="411" spans="1:2" ht="15.75" customHeight="1">
      <c r="A411" s="5"/>
      <c r="B411" s="5"/>
    </row>
    <row r="412" spans="1:2" ht="15.75" customHeight="1">
      <c r="A412" s="5"/>
      <c r="B412" s="5"/>
    </row>
    <row r="413" spans="1:2" ht="15.75" customHeight="1">
      <c r="A413" s="5"/>
      <c r="B413" s="5"/>
    </row>
    <row r="414" spans="1:2" ht="15.75" customHeight="1">
      <c r="A414" s="5"/>
      <c r="B414" s="5"/>
    </row>
    <row r="415" spans="1:2" ht="15.75" customHeight="1">
      <c r="A415" s="5"/>
      <c r="B415" s="5"/>
    </row>
    <row r="416" spans="1:2" ht="15.75" customHeight="1">
      <c r="A416" s="5"/>
      <c r="B416" s="5"/>
    </row>
    <row r="417" spans="1:2" ht="15.75" customHeight="1">
      <c r="A417" s="5"/>
      <c r="B417" s="5"/>
    </row>
    <row r="418" spans="1:2" ht="15.75" customHeight="1">
      <c r="A418" s="5"/>
      <c r="B418" s="5"/>
    </row>
    <row r="419" spans="1:2" ht="15.75" customHeight="1">
      <c r="A419" s="5"/>
      <c r="B419" s="5"/>
    </row>
    <row r="420" spans="1:2" ht="15.75" customHeight="1">
      <c r="A420" s="5"/>
      <c r="B420" s="5"/>
    </row>
    <row r="421" spans="1:2" ht="15.75" customHeight="1">
      <c r="A421" s="5"/>
      <c r="B421" s="5"/>
    </row>
    <row r="422" spans="1:2" ht="15.75" customHeight="1">
      <c r="A422" s="5"/>
      <c r="B422" s="5"/>
    </row>
    <row r="423" spans="1:2" ht="15.75" customHeight="1">
      <c r="A423" s="5"/>
      <c r="B423" s="5"/>
    </row>
    <row r="424" spans="1:2" ht="15.75" customHeight="1">
      <c r="A424" s="5"/>
      <c r="B424" s="5"/>
    </row>
    <row r="425" spans="1:2" ht="15.75" customHeight="1">
      <c r="A425" s="5"/>
      <c r="B425" s="5"/>
    </row>
    <row r="426" spans="1:2" ht="15.75" customHeight="1">
      <c r="A426" s="5"/>
      <c r="B426" s="5"/>
    </row>
    <row r="427" spans="1:2" ht="15.75" customHeight="1">
      <c r="A427" s="5"/>
      <c r="B427" s="5"/>
    </row>
    <row r="428" spans="1:2" ht="15.75" customHeight="1">
      <c r="A428" s="5"/>
      <c r="B428" s="5"/>
    </row>
    <row r="429" spans="1:2" ht="15.75" customHeight="1">
      <c r="A429" s="5"/>
      <c r="B429" s="5"/>
    </row>
    <row r="430" spans="1:2" ht="15.75" customHeight="1">
      <c r="A430" s="5"/>
      <c r="B430" s="5"/>
    </row>
    <row r="431" spans="1:2" ht="15.75" customHeight="1">
      <c r="A431" s="5"/>
      <c r="B431" s="5"/>
    </row>
    <row r="432" spans="1:2" ht="15.75" customHeight="1">
      <c r="A432" s="5"/>
      <c r="B432" s="5"/>
    </row>
    <row r="433" spans="1:2" ht="15.75" customHeight="1">
      <c r="A433" s="5"/>
      <c r="B433" s="5"/>
    </row>
    <row r="434" spans="1:2" ht="15.75" customHeight="1">
      <c r="A434" s="5"/>
      <c r="B434" s="5"/>
    </row>
    <row r="435" spans="1:2" ht="15.75" customHeight="1">
      <c r="A435" s="5"/>
      <c r="B435" s="5"/>
    </row>
    <row r="436" spans="1:2" ht="15.75" customHeight="1">
      <c r="A436" s="5"/>
      <c r="B436" s="5"/>
    </row>
    <row r="437" spans="1:2" ht="15.75" customHeight="1">
      <c r="A437" s="5"/>
      <c r="B437" s="5"/>
    </row>
    <row r="438" spans="1:2" ht="15.75" customHeight="1">
      <c r="A438" s="5"/>
      <c r="B438" s="5"/>
    </row>
    <row r="439" spans="1:2" ht="15.75" customHeight="1">
      <c r="A439" s="5"/>
      <c r="B439" s="5"/>
    </row>
    <row r="440" spans="1:2" ht="15.75" customHeight="1">
      <c r="A440" s="5"/>
      <c r="B440" s="5"/>
    </row>
    <row r="441" spans="1:2" ht="15.75" customHeight="1">
      <c r="A441" s="5"/>
      <c r="B441" s="5"/>
    </row>
    <row r="442" spans="1:2" ht="15.75" customHeight="1">
      <c r="A442" s="5"/>
      <c r="B442" s="5"/>
    </row>
    <row r="443" spans="1:2" ht="15.75" customHeight="1">
      <c r="A443" s="5"/>
      <c r="B443" s="5"/>
    </row>
    <row r="444" spans="1:2" ht="15.75" customHeight="1">
      <c r="A444" s="5"/>
      <c r="B444" s="5"/>
    </row>
    <row r="445" spans="1:2" ht="15.75" customHeight="1">
      <c r="A445" s="5"/>
      <c r="B445" s="5"/>
    </row>
    <row r="446" spans="1:2" ht="15.75" customHeight="1">
      <c r="A446" s="5"/>
      <c r="B446" s="5"/>
    </row>
    <row r="447" spans="1:2" ht="15.75" customHeight="1">
      <c r="A447" s="5"/>
      <c r="B447" s="5"/>
    </row>
    <row r="448" spans="1:2" ht="15.75" customHeight="1">
      <c r="A448" s="5"/>
      <c r="B448" s="5"/>
    </row>
    <row r="449" spans="1:2" ht="15.75" customHeight="1">
      <c r="A449" s="5"/>
      <c r="B449" s="5"/>
    </row>
    <row r="450" spans="1:2" ht="15.75" customHeight="1">
      <c r="A450" s="5"/>
      <c r="B450" s="5"/>
    </row>
    <row r="451" spans="1:2" ht="15.75" customHeight="1">
      <c r="A451" s="5"/>
      <c r="B451" s="5"/>
    </row>
    <row r="452" spans="1:2" ht="15.75" customHeight="1">
      <c r="A452" s="5"/>
      <c r="B452" s="5"/>
    </row>
    <row r="453" spans="1:2" ht="15.75" customHeight="1">
      <c r="A453" s="5"/>
      <c r="B453" s="5"/>
    </row>
    <row r="454" spans="1:2" ht="15.75" customHeight="1">
      <c r="A454" s="5"/>
      <c r="B454" s="5"/>
    </row>
    <row r="455" spans="1:2" ht="15.75" customHeight="1">
      <c r="A455" s="5"/>
      <c r="B455" s="5"/>
    </row>
    <row r="456" spans="1:2" ht="15.75" customHeight="1">
      <c r="A456" s="5"/>
      <c r="B456" s="5"/>
    </row>
    <row r="457" spans="1:2" ht="15.75" customHeight="1">
      <c r="A457" s="5"/>
      <c r="B457" s="5"/>
    </row>
    <row r="458" spans="1:2" ht="15.75" customHeight="1">
      <c r="A458" s="5"/>
      <c r="B458" s="5"/>
    </row>
    <row r="459" spans="1:2" ht="15.75" customHeight="1">
      <c r="A459" s="5"/>
      <c r="B459" s="5"/>
    </row>
    <row r="460" spans="1:2" ht="15.75" customHeight="1">
      <c r="A460" s="5"/>
      <c r="B460" s="5"/>
    </row>
    <row r="461" spans="1:2" ht="15.75" customHeight="1">
      <c r="A461" s="5"/>
      <c r="B461" s="5"/>
    </row>
    <row r="462" spans="1:2" ht="15.75" customHeight="1">
      <c r="A462" s="5"/>
      <c r="B462" s="5"/>
    </row>
    <row r="463" spans="1:2" ht="15.75" customHeight="1">
      <c r="A463" s="5"/>
      <c r="B463" s="5"/>
    </row>
    <row r="464" spans="1:2" ht="15.75" customHeight="1">
      <c r="A464" s="5"/>
      <c r="B464" s="5"/>
    </row>
    <row r="465" spans="1:2" ht="15.75" customHeight="1">
      <c r="A465" s="5"/>
      <c r="B465" s="5"/>
    </row>
    <row r="466" spans="1:2" ht="15.75" customHeight="1">
      <c r="A466" s="5"/>
      <c r="B466" s="5"/>
    </row>
    <row r="467" spans="1:2" ht="15.75" customHeight="1">
      <c r="A467" s="5"/>
      <c r="B467" s="5"/>
    </row>
    <row r="468" spans="1:2" ht="15.75" customHeight="1">
      <c r="A468" s="5"/>
      <c r="B468" s="5"/>
    </row>
    <row r="469" spans="1:2" ht="15.75" customHeight="1">
      <c r="A469" s="5"/>
      <c r="B469" s="5"/>
    </row>
    <row r="470" spans="1:2" ht="15.75" customHeight="1">
      <c r="A470" s="5"/>
      <c r="B470" s="5"/>
    </row>
    <row r="471" spans="1:2" ht="15.75" customHeight="1">
      <c r="A471" s="5"/>
      <c r="B471" s="5"/>
    </row>
    <row r="472" spans="1:2" ht="15.75" customHeight="1">
      <c r="A472" s="5"/>
      <c r="B472" s="5"/>
    </row>
    <row r="473" spans="1:2" ht="15.75" customHeight="1">
      <c r="A473" s="5"/>
      <c r="B473" s="5"/>
    </row>
    <row r="474" spans="1:2" ht="15.75" customHeight="1">
      <c r="A474" s="5"/>
      <c r="B474" s="5"/>
    </row>
    <row r="475" spans="1:2" ht="15.75" customHeight="1">
      <c r="A475" s="5"/>
      <c r="B475" s="5"/>
    </row>
    <row r="476" spans="1:2" ht="15.75" customHeight="1">
      <c r="A476" s="5"/>
      <c r="B476" s="5"/>
    </row>
    <row r="477" spans="1:2" ht="15.75" customHeight="1">
      <c r="A477" s="5"/>
      <c r="B477" s="5"/>
    </row>
    <row r="478" spans="1:2" ht="15.75" customHeight="1">
      <c r="A478" s="5"/>
      <c r="B478" s="5"/>
    </row>
    <row r="479" spans="1:2" ht="15.75" customHeight="1">
      <c r="A479" s="5"/>
      <c r="B479" s="5"/>
    </row>
    <row r="480" spans="1:2" ht="15.75" customHeight="1">
      <c r="A480" s="5"/>
      <c r="B480" s="5"/>
    </row>
    <row r="481" spans="1:2" ht="15.75" customHeight="1">
      <c r="A481" s="5"/>
      <c r="B481" s="5"/>
    </row>
    <row r="482" spans="1:2" ht="15.75" customHeight="1">
      <c r="A482" s="5"/>
      <c r="B482" s="5"/>
    </row>
    <row r="483" spans="1:2" ht="15.75" customHeight="1">
      <c r="A483" s="5"/>
      <c r="B483" s="5"/>
    </row>
    <row r="484" spans="1:2" ht="15.75" customHeight="1">
      <c r="A484" s="5"/>
      <c r="B484" s="5"/>
    </row>
    <row r="485" spans="1:2" ht="15.75" customHeight="1">
      <c r="A485" s="5"/>
      <c r="B485" s="5"/>
    </row>
    <row r="486" spans="1:2" ht="15.75" customHeight="1">
      <c r="A486" s="5"/>
      <c r="B486" s="5"/>
    </row>
    <row r="487" spans="1:2" ht="15.75" customHeight="1">
      <c r="A487" s="5"/>
      <c r="B487" s="5"/>
    </row>
    <row r="488" spans="1:2" ht="15.75" customHeight="1">
      <c r="A488" s="5"/>
      <c r="B488" s="5"/>
    </row>
    <row r="489" spans="1:2" ht="15.75" customHeight="1">
      <c r="A489" s="5"/>
      <c r="B489" s="5"/>
    </row>
    <row r="490" spans="1:2" ht="15.75" customHeight="1">
      <c r="A490" s="5"/>
      <c r="B490" s="5"/>
    </row>
    <row r="491" spans="1:2" ht="15.75" customHeight="1">
      <c r="A491" s="5"/>
      <c r="B491" s="5"/>
    </row>
    <row r="492" spans="1:2" ht="15.75" customHeight="1">
      <c r="A492" s="5"/>
      <c r="B492" s="5"/>
    </row>
    <row r="493" spans="1:2" ht="15.75" customHeight="1">
      <c r="A493" s="5"/>
      <c r="B493" s="5"/>
    </row>
    <row r="494" spans="1:2" ht="15.75" customHeight="1">
      <c r="A494" s="5"/>
      <c r="B494" s="5"/>
    </row>
    <row r="495" spans="1:2" ht="15.75" customHeight="1">
      <c r="A495" s="5"/>
      <c r="B495" s="5"/>
    </row>
    <row r="496" spans="1:2" ht="15.75" customHeight="1">
      <c r="A496" s="5"/>
      <c r="B496" s="5"/>
    </row>
    <row r="497" spans="1:2" ht="15.75" customHeight="1">
      <c r="A497" s="5"/>
      <c r="B497" s="5"/>
    </row>
    <row r="498" spans="1:2" ht="15.75" customHeight="1">
      <c r="A498" s="5"/>
      <c r="B498" s="5"/>
    </row>
    <row r="499" spans="1:2" ht="15.75" customHeight="1">
      <c r="A499" s="5"/>
      <c r="B499" s="5"/>
    </row>
    <row r="500" spans="1:2" ht="15.75" customHeight="1">
      <c r="A500" s="5"/>
      <c r="B500" s="5"/>
    </row>
    <row r="501" spans="1:2" ht="15.75" customHeight="1">
      <c r="A501" s="5"/>
      <c r="B501" s="5"/>
    </row>
    <row r="502" spans="1:2" ht="15.75" customHeight="1">
      <c r="A502" s="5"/>
      <c r="B502" s="5"/>
    </row>
    <row r="503" spans="1:2" ht="15.75" customHeight="1">
      <c r="A503" s="5"/>
      <c r="B503" s="5"/>
    </row>
    <row r="504" spans="1:2" ht="15.75" customHeight="1">
      <c r="A504" s="5"/>
      <c r="B504" s="5"/>
    </row>
    <row r="505" spans="1:2" ht="15.75" customHeight="1">
      <c r="A505" s="5"/>
      <c r="B505" s="5"/>
    </row>
    <row r="506" spans="1:2" ht="15.75" customHeight="1">
      <c r="A506" s="5"/>
      <c r="B506" s="5"/>
    </row>
    <row r="507" spans="1:2" ht="15.75" customHeight="1">
      <c r="A507" s="5"/>
      <c r="B507" s="5"/>
    </row>
    <row r="508" spans="1:2" ht="15.75" customHeight="1">
      <c r="A508" s="5"/>
      <c r="B508" s="5"/>
    </row>
    <row r="509" spans="1:2" ht="15.75" customHeight="1">
      <c r="A509" s="5"/>
      <c r="B509" s="5"/>
    </row>
    <row r="510" spans="1:2" ht="15.75" customHeight="1">
      <c r="A510" s="5"/>
      <c r="B510" s="5"/>
    </row>
    <row r="511" spans="1:2" ht="15.75" customHeight="1">
      <c r="A511" s="5"/>
      <c r="B511" s="5"/>
    </row>
    <row r="512" spans="1:2" ht="15.75" customHeight="1">
      <c r="A512" s="5"/>
      <c r="B512" s="5"/>
    </row>
    <row r="513" spans="1:2" ht="15.75" customHeight="1">
      <c r="A513" s="5"/>
      <c r="B513" s="5"/>
    </row>
    <row r="514" spans="1:2" ht="15.75" customHeight="1">
      <c r="A514" s="5"/>
      <c r="B514" s="5"/>
    </row>
    <row r="515" spans="1:2" ht="15.75" customHeight="1">
      <c r="A515" s="5"/>
      <c r="B515" s="5"/>
    </row>
    <row r="516" spans="1:2" ht="15.75" customHeight="1">
      <c r="A516" s="5"/>
      <c r="B516" s="5"/>
    </row>
    <row r="517" spans="1:2" ht="15.75" customHeight="1">
      <c r="A517" s="5"/>
      <c r="B517" s="5"/>
    </row>
    <row r="518" spans="1:2" ht="15.75" customHeight="1">
      <c r="A518" s="5"/>
      <c r="B518" s="5"/>
    </row>
    <row r="519" spans="1:2" ht="15.75" customHeight="1">
      <c r="A519" s="5"/>
      <c r="B519" s="5"/>
    </row>
    <row r="520" spans="1:2" ht="15.75" customHeight="1">
      <c r="A520" s="5"/>
      <c r="B520" s="5"/>
    </row>
    <row r="521" spans="1:2" ht="15.75" customHeight="1">
      <c r="A521" s="5"/>
      <c r="B521" s="5"/>
    </row>
    <row r="522" spans="1:2" ht="15.75" customHeight="1">
      <c r="A522" s="5"/>
      <c r="B522" s="5"/>
    </row>
    <row r="523" spans="1:2" ht="15.75" customHeight="1">
      <c r="A523" s="5"/>
      <c r="B523" s="5"/>
    </row>
    <row r="524" spans="1:2" ht="15.75" customHeight="1">
      <c r="A524" s="5"/>
      <c r="B524" s="5"/>
    </row>
    <row r="525" spans="1:2" ht="15.75" customHeight="1">
      <c r="A525" s="5"/>
      <c r="B525" s="5"/>
    </row>
    <row r="526" spans="1:2" ht="15.75" customHeight="1">
      <c r="A526" s="5"/>
      <c r="B526" s="5"/>
    </row>
    <row r="527" spans="1:2" ht="15.75" customHeight="1">
      <c r="A527" s="5"/>
      <c r="B527" s="5"/>
    </row>
    <row r="528" spans="1:2" ht="15.75" customHeight="1">
      <c r="A528" s="5"/>
      <c r="B528" s="5"/>
    </row>
    <row r="529" spans="1:2" ht="15.75" customHeight="1">
      <c r="A529" s="5"/>
      <c r="B529" s="5"/>
    </row>
    <row r="530" spans="1:2" ht="15.75" customHeight="1">
      <c r="A530" s="5"/>
      <c r="B530" s="5"/>
    </row>
    <row r="531" spans="1:2" ht="15.75" customHeight="1">
      <c r="A531" s="5"/>
      <c r="B531" s="5"/>
    </row>
    <row r="532" spans="1:2" ht="15.75" customHeight="1">
      <c r="A532" s="5"/>
      <c r="B532" s="5"/>
    </row>
    <row r="533" spans="1:2" ht="15.75" customHeight="1">
      <c r="A533" s="5"/>
      <c r="B533" s="5"/>
    </row>
    <row r="534" spans="1:2" ht="15.75" customHeight="1">
      <c r="A534" s="5"/>
      <c r="B534" s="5"/>
    </row>
    <row r="535" spans="1:2" ht="15.75" customHeight="1">
      <c r="A535" s="5"/>
      <c r="B535" s="5"/>
    </row>
    <row r="536" spans="1:2" ht="15.75" customHeight="1">
      <c r="A536" s="5"/>
      <c r="B536" s="5"/>
    </row>
    <row r="537" spans="1:2" ht="15.75" customHeight="1">
      <c r="A537" s="5"/>
      <c r="B537" s="5"/>
    </row>
    <row r="538" spans="1:2" ht="15.75" customHeight="1">
      <c r="A538" s="5"/>
      <c r="B538" s="5"/>
    </row>
    <row r="539" spans="1:2" ht="15.75" customHeight="1">
      <c r="A539" s="5"/>
      <c r="B539" s="5"/>
    </row>
    <row r="540" spans="1:2" ht="15.75" customHeight="1">
      <c r="A540" s="5"/>
      <c r="B540" s="5"/>
    </row>
    <row r="541" spans="1:2" ht="15.75" customHeight="1">
      <c r="A541" s="5"/>
      <c r="B541" s="5"/>
    </row>
    <row r="542" spans="1:2" ht="15.75" customHeight="1">
      <c r="A542" s="5"/>
      <c r="B542" s="5"/>
    </row>
    <row r="543" spans="1:2" ht="15.75" customHeight="1">
      <c r="A543" s="5"/>
      <c r="B543" s="5"/>
    </row>
    <row r="544" spans="1:2" ht="15.75" customHeight="1">
      <c r="A544" s="5"/>
      <c r="B544" s="5"/>
    </row>
    <row r="545" spans="1:2" ht="15.75" customHeight="1">
      <c r="A545" s="5"/>
      <c r="B545" s="5"/>
    </row>
    <row r="546" spans="1:2" ht="15.75" customHeight="1">
      <c r="A546" s="5"/>
      <c r="B546" s="5"/>
    </row>
    <row r="547" spans="1:2" ht="15.75" customHeight="1">
      <c r="A547" s="5"/>
      <c r="B547" s="5"/>
    </row>
    <row r="548" spans="1:2" ht="15.75" customHeight="1">
      <c r="A548" s="5"/>
      <c r="B548" s="5"/>
    </row>
    <row r="549" spans="1:2" ht="15.75" customHeight="1">
      <c r="A549" s="5"/>
      <c r="B549" s="5"/>
    </row>
    <row r="550" spans="1:2" ht="15.75" customHeight="1">
      <c r="A550" s="5"/>
      <c r="B550" s="5"/>
    </row>
    <row r="551" spans="1:2" ht="15.75" customHeight="1">
      <c r="A551" s="5"/>
      <c r="B551" s="5"/>
    </row>
    <row r="552" spans="1:2" ht="15.75" customHeight="1">
      <c r="A552" s="5"/>
      <c r="B552" s="5"/>
    </row>
    <row r="553" spans="1:2" ht="15.75" customHeight="1">
      <c r="A553" s="5"/>
      <c r="B553" s="5"/>
    </row>
    <row r="554" spans="1:2" ht="15.75" customHeight="1">
      <c r="A554" s="5"/>
      <c r="B554" s="5"/>
    </row>
    <row r="555" spans="1:2" ht="15.75" customHeight="1">
      <c r="A555" s="5"/>
      <c r="B555" s="5"/>
    </row>
    <row r="556" spans="1:2" ht="15.75" customHeight="1">
      <c r="A556" s="5"/>
      <c r="B556" s="5"/>
    </row>
    <row r="557" spans="1:2" ht="15.75" customHeight="1">
      <c r="A557" s="5"/>
      <c r="B557" s="5"/>
    </row>
    <row r="558" spans="1:2" ht="15.75" customHeight="1">
      <c r="A558" s="5"/>
      <c r="B558" s="5"/>
    </row>
    <row r="559" spans="1:2" ht="15.75" customHeight="1">
      <c r="A559" s="5"/>
      <c r="B559" s="5"/>
    </row>
    <row r="560" spans="1:2" ht="15.75" customHeight="1">
      <c r="A560" s="5"/>
      <c r="B560" s="5"/>
    </row>
    <row r="561" spans="1:2" ht="15.75" customHeight="1">
      <c r="A561" s="5"/>
      <c r="B561" s="5"/>
    </row>
    <row r="562" spans="1:2" ht="15.75" customHeight="1">
      <c r="A562" s="5"/>
      <c r="B562" s="5"/>
    </row>
    <row r="563" spans="1:2" ht="15.75" customHeight="1">
      <c r="A563" s="5"/>
      <c r="B563" s="5"/>
    </row>
    <row r="564" spans="1:2" ht="15.75" customHeight="1">
      <c r="A564" s="5"/>
      <c r="B564" s="5"/>
    </row>
    <row r="565" spans="1:2" ht="15.75" customHeight="1">
      <c r="A565" s="5"/>
      <c r="B565" s="5"/>
    </row>
    <row r="566" spans="1:2" ht="15.75" customHeight="1">
      <c r="A566" s="5"/>
      <c r="B566" s="5"/>
    </row>
    <row r="567" spans="1:2" ht="15.75" customHeight="1">
      <c r="A567" s="5"/>
      <c r="B567" s="5"/>
    </row>
    <row r="568" spans="1:2" ht="15.75" customHeight="1">
      <c r="A568" s="5"/>
      <c r="B568" s="5"/>
    </row>
    <row r="569" spans="1:2" ht="15.75" customHeight="1">
      <c r="A569" s="5"/>
      <c r="B569" s="5"/>
    </row>
    <row r="570" spans="1:2" ht="15.75" customHeight="1">
      <c r="A570" s="5"/>
      <c r="B570" s="5"/>
    </row>
    <row r="571" spans="1:2" ht="15.75" customHeight="1">
      <c r="A571" s="5"/>
      <c r="B571" s="5"/>
    </row>
    <row r="572" spans="1:2" ht="15.75" customHeight="1">
      <c r="A572" s="5"/>
      <c r="B572" s="5"/>
    </row>
    <row r="573" spans="1:2" ht="15.75" customHeight="1">
      <c r="A573" s="5"/>
      <c r="B573" s="5"/>
    </row>
    <row r="574" spans="1:2" ht="15.75" customHeight="1">
      <c r="A574" s="5"/>
      <c r="B574" s="5"/>
    </row>
    <row r="575" spans="1:2" ht="15.75" customHeight="1">
      <c r="A575" s="5"/>
      <c r="B575" s="5"/>
    </row>
    <row r="576" spans="1:2" ht="15.75" customHeight="1">
      <c r="A576" s="5"/>
      <c r="B576" s="5"/>
    </row>
    <row r="577" spans="1:2" ht="15.75" customHeight="1">
      <c r="A577" s="5"/>
      <c r="B577" s="5"/>
    </row>
    <row r="578" spans="1:2" ht="15.75" customHeight="1">
      <c r="A578" s="5"/>
      <c r="B578" s="5"/>
    </row>
    <row r="579" spans="1:2" ht="15.75" customHeight="1">
      <c r="A579" s="5"/>
      <c r="B579" s="5"/>
    </row>
    <row r="580" spans="1:2" ht="15.75" customHeight="1">
      <c r="A580" s="5"/>
      <c r="B580" s="5"/>
    </row>
    <row r="581" spans="1:2" ht="15.75" customHeight="1">
      <c r="A581" s="5"/>
      <c r="B581" s="5"/>
    </row>
    <row r="582" spans="1:2" ht="15.75" customHeight="1">
      <c r="A582" s="5"/>
      <c r="B582" s="5"/>
    </row>
    <row r="583" spans="1:2" ht="15.75" customHeight="1">
      <c r="A583" s="5"/>
      <c r="B583" s="5"/>
    </row>
    <row r="584" spans="1:2" ht="15.75" customHeight="1">
      <c r="A584" s="5"/>
      <c r="B584" s="5"/>
    </row>
    <row r="585" spans="1:2" ht="15.75" customHeight="1">
      <c r="A585" s="5"/>
      <c r="B585" s="5"/>
    </row>
    <row r="586" spans="1:2" ht="15.75" customHeight="1">
      <c r="A586" s="5"/>
      <c r="B586" s="5"/>
    </row>
    <row r="587" spans="1:2" ht="15.75" customHeight="1">
      <c r="A587" s="5"/>
      <c r="B587" s="5"/>
    </row>
    <row r="588" spans="1:2" ht="15.75" customHeight="1">
      <c r="A588" s="5"/>
      <c r="B588" s="5"/>
    </row>
    <row r="589" spans="1:2" ht="15.75" customHeight="1">
      <c r="A589" s="5"/>
      <c r="B589" s="5"/>
    </row>
    <row r="590" spans="1:2" ht="15.75" customHeight="1">
      <c r="A590" s="5"/>
      <c r="B590" s="5"/>
    </row>
    <row r="591" spans="1:2" ht="15.75" customHeight="1">
      <c r="A591" s="5"/>
      <c r="B591" s="5"/>
    </row>
    <row r="592" spans="1:2" ht="15.75" customHeight="1">
      <c r="A592" s="5"/>
      <c r="B592" s="5"/>
    </row>
    <row r="593" spans="1:2" ht="15.75" customHeight="1">
      <c r="A593" s="5"/>
      <c r="B593" s="5"/>
    </row>
    <row r="594" spans="1:2" ht="15.75" customHeight="1">
      <c r="A594" s="5"/>
      <c r="B594" s="5"/>
    </row>
    <row r="595" spans="1:2" ht="15.75" customHeight="1">
      <c r="A595" s="5"/>
      <c r="B595" s="5"/>
    </row>
    <row r="596" spans="1:2" ht="15.75" customHeight="1">
      <c r="A596" s="5"/>
      <c r="B596" s="5"/>
    </row>
    <row r="597" spans="1:2" ht="15.75" customHeight="1">
      <c r="A597" s="5"/>
      <c r="B597" s="5"/>
    </row>
    <row r="598" spans="1:2" ht="15.75" customHeight="1">
      <c r="A598" s="5"/>
      <c r="B598" s="5"/>
    </row>
    <row r="599" spans="1:2" ht="15.75" customHeight="1">
      <c r="A599" s="5"/>
      <c r="B599" s="5"/>
    </row>
    <row r="600" spans="1:2" ht="15.75" customHeight="1">
      <c r="A600" s="5"/>
      <c r="B600" s="5"/>
    </row>
    <row r="601" spans="1:2" ht="15.75" customHeight="1">
      <c r="A601" s="5"/>
      <c r="B601" s="5"/>
    </row>
    <row r="602" spans="1:2" ht="15.75" customHeight="1">
      <c r="A602" s="5"/>
      <c r="B602" s="5"/>
    </row>
    <row r="603" spans="1:2" ht="15.75" customHeight="1">
      <c r="A603" s="5"/>
      <c r="B603" s="5"/>
    </row>
    <row r="604" spans="1:2" ht="15.75" customHeight="1">
      <c r="A604" s="5"/>
      <c r="B604" s="5"/>
    </row>
    <row r="605" spans="1:2" ht="15.75" customHeight="1">
      <c r="A605" s="5"/>
      <c r="B605" s="5"/>
    </row>
    <row r="606" spans="1:2" ht="15.75" customHeight="1">
      <c r="A606" s="5"/>
      <c r="B606" s="5"/>
    </row>
    <row r="607" spans="1:2" ht="15.75" customHeight="1">
      <c r="A607" s="5"/>
      <c r="B607" s="5"/>
    </row>
    <row r="608" spans="1:2" ht="15.75" customHeight="1">
      <c r="A608" s="5"/>
      <c r="B608" s="5"/>
    </row>
    <row r="609" spans="1:2" ht="15.75" customHeight="1">
      <c r="A609" s="5"/>
      <c r="B609" s="5"/>
    </row>
    <row r="610" spans="1:2" ht="15.75" customHeight="1">
      <c r="A610" s="5"/>
      <c r="B610" s="5"/>
    </row>
    <row r="611" spans="1:2" ht="15.75" customHeight="1">
      <c r="A611" s="5"/>
      <c r="B611" s="5"/>
    </row>
    <row r="612" spans="1:2" ht="15.75" customHeight="1">
      <c r="A612" s="5"/>
      <c r="B612" s="5"/>
    </row>
    <row r="613" spans="1:2" ht="15.75" customHeight="1">
      <c r="A613" s="5"/>
      <c r="B613" s="5"/>
    </row>
    <row r="614" spans="1:2" ht="15.75" customHeight="1">
      <c r="A614" s="5"/>
      <c r="B614" s="5"/>
    </row>
    <row r="615" spans="1:2" ht="15.75" customHeight="1">
      <c r="A615" s="5"/>
      <c r="B615" s="5"/>
    </row>
    <row r="616" spans="1:2" ht="15.75" customHeight="1">
      <c r="A616" s="5"/>
      <c r="B616" s="5"/>
    </row>
    <row r="617" spans="1:2" ht="15.75" customHeight="1">
      <c r="A617" s="5"/>
      <c r="B617" s="5"/>
    </row>
    <row r="618" spans="1:2" ht="15.75" customHeight="1">
      <c r="A618" s="5"/>
      <c r="B618" s="5"/>
    </row>
    <row r="619" spans="1:2" ht="15.75" customHeight="1">
      <c r="A619" s="5"/>
      <c r="B619" s="5"/>
    </row>
    <row r="620" spans="1:2" ht="15.75" customHeight="1">
      <c r="A620" s="5"/>
      <c r="B620" s="5"/>
    </row>
    <row r="621" spans="1:2" ht="15.75" customHeight="1">
      <c r="A621" s="5"/>
      <c r="B621" s="5"/>
    </row>
    <row r="622" spans="1:2" ht="15.75" customHeight="1">
      <c r="A622" s="5"/>
      <c r="B622" s="5"/>
    </row>
    <row r="623" spans="1:2" ht="15.75" customHeight="1">
      <c r="A623" s="5"/>
      <c r="B623" s="5"/>
    </row>
    <row r="624" spans="1:2" ht="15.75" customHeight="1">
      <c r="A624" s="5"/>
      <c r="B624" s="5"/>
    </row>
    <row r="625" spans="1:2" ht="15.75" customHeight="1">
      <c r="A625" s="5"/>
      <c r="B625" s="5"/>
    </row>
    <row r="626" spans="1:2" ht="15.75" customHeight="1">
      <c r="A626" s="5"/>
      <c r="B626" s="5"/>
    </row>
    <row r="627" spans="1:2" ht="15.75" customHeight="1">
      <c r="A627" s="5"/>
      <c r="B627" s="5"/>
    </row>
    <row r="628" spans="1:2" ht="15.75" customHeight="1">
      <c r="A628" s="5"/>
      <c r="B628" s="5"/>
    </row>
    <row r="629" spans="1:2" ht="15.75" customHeight="1">
      <c r="A629" s="5"/>
      <c r="B629" s="5"/>
    </row>
    <row r="630" spans="1:2" ht="15.75" customHeight="1">
      <c r="A630" s="5"/>
      <c r="B630" s="5"/>
    </row>
    <row r="631" spans="1:2" ht="15.75" customHeight="1">
      <c r="A631" s="5"/>
      <c r="B631" s="5"/>
    </row>
    <row r="632" spans="1:2" ht="15.75" customHeight="1">
      <c r="A632" s="5"/>
      <c r="B632" s="5"/>
    </row>
    <row r="633" spans="1:2" ht="15.75" customHeight="1">
      <c r="A633" s="5"/>
      <c r="B633" s="5"/>
    </row>
    <row r="634" spans="1:2" ht="15.75" customHeight="1">
      <c r="A634" s="5"/>
      <c r="B634" s="5"/>
    </row>
    <row r="635" spans="1:2" ht="15.75" customHeight="1">
      <c r="A635" s="5"/>
      <c r="B635" s="5"/>
    </row>
    <row r="636" spans="1:2" ht="15.75" customHeight="1">
      <c r="A636" s="5"/>
      <c r="B636" s="5"/>
    </row>
    <row r="637" spans="1:2" ht="15.75" customHeight="1">
      <c r="A637" s="5"/>
      <c r="B637" s="5"/>
    </row>
    <row r="638" spans="1:2" ht="15.75" customHeight="1">
      <c r="A638" s="5"/>
      <c r="B638" s="5"/>
    </row>
    <row r="639" spans="1:2" ht="15.75" customHeight="1">
      <c r="A639" s="5"/>
      <c r="B639" s="5"/>
    </row>
    <row r="640" spans="1:2" ht="15.75" customHeight="1">
      <c r="A640" s="5"/>
      <c r="B640" s="5"/>
    </row>
    <row r="641" spans="1:2" ht="15.75" customHeight="1">
      <c r="A641" s="5"/>
      <c r="B641" s="5"/>
    </row>
    <row r="642" spans="1:2" ht="15.75" customHeight="1">
      <c r="A642" s="5"/>
      <c r="B642" s="5"/>
    </row>
    <row r="643" spans="1:2" ht="15.75" customHeight="1">
      <c r="A643" s="5"/>
      <c r="B643" s="5"/>
    </row>
    <row r="644" spans="1:2" ht="15.75" customHeight="1">
      <c r="A644" s="5"/>
      <c r="B644" s="5"/>
    </row>
    <row r="645" spans="1:2" ht="15.75" customHeight="1">
      <c r="A645" s="5"/>
      <c r="B645" s="5"/>
    </row>
    <row r="646" spans="1:2" ht="15.75" customHeight="1">
      <c r="A646" s="5"/>
      <c r="B646" s="5"/>
    </row>
    <row r="647" spans="1:2" ht="15.75" customHeight="1">
      <c r="A647" s="5"/>
      <c r="B647" s="5"/>
    </row>
    <row r="648" spans="1:2" ht="15.75" customHeight="1">
      <c r="A648" s="5"/>
      <c r="B648" s="5"/>
    </row>
    <row r="649" spans="1:2" ht="15.75" customHeight="1">
      <c r="A649" s="5"/>
      <c r="B649" s="5"/>
    </row>
    <row r="650" spans="1:2" ht="15.75" customHeight="1">
      <c r="A650" s="5"/>
      <c r="B650" s="5"/>
    </row>
    <row r="651" spans="1:2" ht="15.75" customHeight="1">
      <c r="A651" s="5"/>
      <c r="B651" s="5"/>
    </row>
    <row r="652" spans="1:2" ht="15.75" customHeight="1">
      <c r="A652" s="5"/>
      <c r="B652" s="5"/>
    </row>
    <row r="653" spans="1:2" ht="15.75" customHeight="1">
      <c r="A653" s="5"/>
      <c r="B653" s="5"/>
    </row>
    <row r="654" spans="1:2" ht="15.75" customHeight="1">
      <c r="A654" s="5"/>
      <c r="B654" s="5"/>
    </row>
    <row r="655" spans="1:2" ht="15.75" customHeight="1">
      <c r="A655" s="5"/>
      <c r="B655" s="5"/>
    </row>
    <row r="656" spans="1:2" ht="15.75" customHeight="1">
      <c r="A656" s="5"/>
      <c r="B656" s="5"/>
    </row>
    <row r="657" spans="1:2" ht="15.75" customHeight="1">
      <c r="A657" s="5"/>
      <c r="B657" s="5"/>
    </row>
    <row r="658" spans="1:2" ht="15.75" customHeight="1">
      <c r="A658" s="5"/>
      <c r="B658" s="5"/>
    </row>
    <row r="659" spans="1:2" ht="15.75" customHeight="1">
      <c r="A659" s="5"/>
      <c r="B659" s="5"/>
    </row>
    <row r="660" spans="1:2" ht="15.75" customHeight="1">
      <c r="A660" s="5"/>
      <c r="B660" s="5"/>
    </row>
    <row r="661" spans="1:2" ht="15.75" customHeight="1">
      <c r="A661" s="5"/>
      <c r="B661" s="5"/>
    </row>
    <row r="662" spans="1:2" ht="15.75" customHeight="1">
      <c r="A662" s="5"/>
      <c r="B662" s="5"/>
    </row>
    <row r="663" spans="1:2" ht="15.75" customHeight="1">
      <c r="A663" s="5"/>
      <c r="B663" s="5"/>
    </row>
    <row r="664" spans="1:2" ht="15.75" customHeight="1">
      <c r="A664" s="5"/>
      <c r="B664" s="5"/>
    </row>
    <row r="665" spans="1:2" ht="15.75" customHeight="1">
      <c r="A665" s="5"/>
      <c r="B665" s="5"/>
    </row>
    <row r="666" spans="1:2" ht="15.75" customHeight="1">
      <c r="A666" s="5"/>
      <c r="B666" s="5"/>
    </row>
    <row r="667" spans="1:2" ht="15.75" customHeight="1">
      <c r="A667" s="5"/>
      <c r="B667" s="5"/>
    </row>
    <row r="668" spans="1:2" ht="15.75" customHeight="1">
      <c r="A668" s="5"/>
      <c r="B668" s="5"/>
    </row>
    <row r="669" spans="1:2" ht="15.75" customHeight="1">
      <c r="A669" s="5"/>
      <c r="B669" s="5"/>
    </row>
    <row r="670" spans="1:2" ht="15.75" customHeight="1">
      <c r="A670" s="5"/>
      <c r="B670" s="5"/>
    </row>
    <row r="671" spans="1:2" ht="15.75" customHeight="1">
      <c r="A671" s="5"/>
      <c r="B671" s="5"/>
    </row>
    <row r="672" spans="1:2" ht="15.75" customHeight="1">
      <c r="A672" s="5"/>
      <c r="B672" s="5"/>
    </row>
    <row r="673" spans="1:2" ht="15.75" customHeight="1">
      <c r="A673" s="5"/>
      <c r="B673" s="5"/>
    </row>
    <row r="674" spans="1:2" ht="15.75" customHeight="1">
      <c r="A674" s="5"/>
      <c r="B674" s="5"/>
    </row>
    <row r="675" spans="1:2" ht="15.75" customHeight="1">
      <c r="A675" s="5"/>
      <c r="B675" s="5"/>
    </row>
    <row r="676" spans="1:2" ht="15.75" customHeight="1">
      <c r="A676" s="5"/>
      <c r="B676" s="5"/>
    </row>
    <row r="677" spans="1:2" ht="15.75" customHeight="1">
      <c r="A677" s="5"/>
      <c r="B677" s="5"/>
    </row>
    <row r="678" spans="1:2" ht="15.75" customHeight="1">
      <c r="A678" s="5"/>
      <c r="B678" s="5"/>
    </row>
    <row r="679" spans="1:2" ht="15.75" customHeight="1">
      <c r="A679" s="5"/>
      <c r="B679" s="5"/>
    </row>
    <row r="680" spans="1:2" ht="15.75" customHeight="1">
      <c r="A680" s="5"/>
      <c r="B680" s="5"/>
    </row>
    <row r="681" spans="1:2" ht="15.75" customHeight="1">
      <c r="A681" s="5"/>
      <c r="B681" s="5"/>
    </row>
    <row r="682" spans="1:2" ht="15.75" customHeight="1">
      <c r="A682" s="5"/>
      <c r="B682" s="5"/>
    </row>
    <row r="683" spans="1:2" ht="15.75" customHeight="1">
      <c r="A683" s="5"/>
      <c r="B683" s="5"/>
    </row>
    <row r="684" spans="1:2" ht="15.75" customHeight="1">
      <c r="A684" s="5"/>
      <c r="B684" s="5"/>
    </row>
    <row r="685" spans="1:2" ht="15.75" customHeight="1">
      <c r="A685" s="5"/>
      <c r="B685" s="5"/>
    </row>
    <row r="686" spans="1:2" ht="15.75" customHeight="1">
      <c r="A686" s="5"/>
      <c r="B686" s="5"/>
    </row>
    <row r="687" spans="1:2" ht="15.75" customHeight="1">
      <c r="A687" s="5"/>
      <c r="B687" s="5"/>
    </row>
    <row r="688" spans="1:2" ht="15.75" customHeight="1">
      <c r="A688" s="5"/>
      <c r="B688" s="5"/>
    </row>
    <row r="689" spans="1:2" ht="15.75" customHeight="1">
      <c r="A689" s="5"/>
      <c r="B689" s="5"/>
    </row>
    <row r="690" spans="1:2" ht="15.75" customHeight="1">
      <c r="A690" s="5"/>
      <c r="B690" s="5"/>
    </row>
    <row r="691" spans="1:2" ht="15.75" customHeight="1">
      <c r="A691" s="5"/>
      <c r="B691" s="5"/>
    </row>
    <row r="692" spans="1:2" ht="15.75" customHeight="1">
      <c r="A692" s="5"/>
      <c r="B692" s="5"/>
    </row>
    <row r="693" spans="1:2" ht="15.75" customHeight="1">
      <c r="A693" s="5"/>
      <c r="B693" s="5"/>
    </row>
    <row r="694" spans="1:2" ht="15.75" customHeight="1">
      <c r="A694" s="5"/>
      <c r="B694" s="5"/>
    </row>
    <row r="695" spans="1:2" ht="15.75" customHeight="1">
      <c r="A695" s="5"/>
      <c r="B695" s="5"/>
    </row>
    <row r="696" spans="1:2" ht="15.75" customHeight="1">
      <c r="A696" s="5"/>
      <c r="B696" s="5"/>
    </row>
    <row r="697" spans="1:2" ht="15.75" customHeight="1">
      <c r="A697" s="5"/>
      <c r="B697" s="5"/>
    </row>
    <row r="698" spans="1:2" ht="15.75" customHeight="1">
      <c r="A698" s="5"/>
      <c r="B698" s="5"/>
    </row>
    <row r="699" spans="1:2" ht="15.75" customHeight="1">
      <c r="A699" s="5"/>
      <c r="B699" s="5"/>
    </row>
    <row r="700" spans="1:2" ht="15.75" customHeight="1">
      <c r="A700" s="5"/>
      <c r="B700" s="5"/>
    </row>
    <row r="701" spans="1:2" ht="15.75" customHeight="1">
      <c r="A701" s="5"/>
      <c r="B701" s="5"/>
    </row>
    <row r="702" spans="1:2" ht="15.75" customHeight="1">
      <c r="A702" s="5"/>
      <c r="B702" s="5"/>
    </row>
    <row r="703" spans="1:2" ht="15.75" customHeight="1">
      <c r="A703" s="5"/>
      <c r="B703" s="5"/>
    </row>
    <row r="704" spans="1:2" ht="15.75" customHeight="1">
      <c r="A704" s="5"/>
      <c r="B704" s="5"/>
    </row>
    <row r="705" spans="1:2" ht="15.75" customHeight="1">
      <c r="A705" s="5"/>
      <c r="B705" s="5"/>
    </row>
    <row r="706" spans="1:2" ht="15.75" customHeight="1">
      <c r="A706" s="5"/>
      <c r="B706" s="5"/>
    </row>
    <row r="707" spans="1:2" ht="15.75" customHeight="1">
      <c r="A707" s="5"/>
      <c r="B707" s="5"/>
    </row>
    <row r="708" spans="1:2" ht="15.75" customHeight="1">
      <c r="A708" s="5"/>
      <c r="B708" s="5"/>
    </row>
    <row r="709" spans="1:2" ht="15.75" customHeight="1">
      <c r="A709" s="5"/>
      <c r="B709" s="5"/>
    </row>
    <row r="710" spans="1:2" ht="15.75" customHeight="1">
      <c r="A710" s="5"/>
      <c r="B710" s="5"/>
    </row>
    <row r="711" spans="1:2" ht="15.75" customHeight="1">
      <c r="A711" s="5"/>
      <c r="B711" s="5"/>
    </row>
    <row r="712" spans="1:2" ht="15.75" customHeight="1">
      <c r="A712" s="5"/>
      <c r="B712" s="5"/>
    </row>
    <row r="713" spans="1:2" ht="15.75" customHeight="1">
      <c r="A713" s="5"/>
      <c r="B713" s="5"/>
    </row>
    <row r="714" spans="1:2" ht="15.75" customHeight="1">
      <c r="A714" s="5"/>
      <c r="B714" s="5"/>
    </row>
    <row r="715" spans="1:2" ht="15.75" customHeight="1">
      <c r="A715" s="5"/>
      <c r="B715" s="5"/>
    </row>
    <row r="716" spans="1:2" ht="15.75" customHeight="1">
      <c r="A716" s="5"/>
      <c r="B716" s="5"/>
    </row>
    <row r="717" spans="1:2" ht="15.75" customHeight="1">
      <c r="A717" s="5"/>
      <c r="B717" s="5"/>
    </row>
    <row r="718" spans="1:2" ht="15.75" customHeight="1">
      <c r="A718" s="5"/>
      <c r="B718" s="5"/>
    </row>
    <row r="719" spans="1:2" ht="15.75" customHeight="1">
      <c r="A719" s="5"/>
      <c r="B719" s="5"/>
    </row>
    <row r="720" spans="1:2" ht="15.75" customHeight="1">
      <c r="A720" s="5"/>
      <c r="B720" s="5"/>
    </row>
    <row r="721" spans="1:2" ht="15.75" customHeight="1">
      <c r="A721" s="5"/>
      <c r="B721" s="5"/>
    </row>
    <row r="722" spans="1:2" ht="15.75" customHeight="1">
      <c r="A722" s="5"/>
      <c r="B722" s="5"/>
    </row>
    <row r="723" spans="1:2" ht="15.75" customHeight="1">
      <c r="A723" s="5"/>
      <c r="B723" s="5"/>
    </row>
    <row r="724" spans="1:2" ht="15.75" customHeight="1">
      <c r="A724" s="5"/>
      <c r="B724" s="5"/>
    </row>
    <row r="725" spans="1:2" ht="15.75" customHeight="1">
      <c r="A725" s="5"/>
      <c r="B725" s="5"/>
    </row>
    <row r="726" spans="1:2" ht="15.75" customHeight="1">
      <c r="A726" s="5"/>
      <c r="B726" s="5"/>
    </row>
    <row r="727" spans="1:2" ht="15.75" customHeight="1">
      <c r="A727" s="5"/>
      <c r="B727" s="5"/>
    </row>
    <row r="728" spans="1:2" ht="15.75" customHeight="1">
      <c r="A728" s="5"/>
      <c r="B728" s="5"/>
    </row>
    <row r="729" spans="1:2" ht="15.75" customHeight="1">
      <c r="A729" s="5"/>
      <c r="B729" s="5"/>
    </row>
    <row r="730" spans="1:2" ht="15.75" customHeight="1">
      <c r="A730" s="5"/>
      <c r="B730" s="5"/>
    </row>
    <row r="731" spans="1:2" ht="15.75" customHeight="1">
      <c r="A731" s="5"/>
      <c r="B731" s="5"/>
    </row>
    <row r="732" spans="1:2" ht="15.75" customHeight="1">
      <c r="A732" s="5"/>
      <c r="B732" s="5"/>
    </row>
    <row r="733" spans="1:2" ht="15.75" customHeight="1">
      <c r="A733" s="5"/>
      <c r="B733" s="5"/>
    </row>
    <row r="734" spans="1:2" ht="15.75" customHeight="1">
      <c r="A734" s="5"/>
      <c r="B734" s="5"/>
    </row>
    <row r="735" spans="1:2" ht="15.75" customHeight="1">
      <c r="A735" s="5"/>
      <c r="B735" s="5"/>
    </row>
    <row r="736" spans="1:2" ht="15.75" customHeight="1">
      <c r="A736" s="5"/>
      <c r="B736" s="5"/>
    </row>
    <row r="737" spans="1:2" ht="15.75" customHeight="1">
      <c r="A737" s="5"/>
      <c r="B737" s="5"/>
    </row>
    <row r="738" spans="1:2" ht="15.75" customHeight="1">
      <c r="A738" s="5"/>
      <c r="B738" s="5"/>
    </row>
    <row r="739" spans="1:2" ht="15.75" customHeight="1">
      <c r="A739" s="5"/>
      <c r="B739" s="5"/>
    </row>
    <row r="740" spans="1:2" ht="15.75" customHeight="1">
      <c r="A740" s="5"/>
      <c r="B740" s="5"/>
    </row>
    <row r="741" spans="1:2" ht="15.75" customHeight="1">
      <c r="A741" s="5"/>
      <c r="B741" s="5"/>
    </row>
    <row r="742" spans="1:2" ht="15.75" customHeight="1">
      <c r="A742" s="5"/>
      <c r="B742" s="5"/>
    </row>
    <row r="743" spans="1:2" ht="15.75" customHeight="1">
      <c r="A743" s="5"/>
      <c r="B743" s="5"/>
    </row>
    <row r="744" spans="1:2" ht="15.75" customHeight="1">
      <c r="A744" s="5"/>
      <c r="B744" s="5"/>
    </row>
    <row r="745" spans="1:2" ht="15.75" customHeight="1">
      <c r="A745" s="5"/>
      <c r="B745" s="5"/>
    </row>
    <row r="746" spans="1:2" ht="15.75" customHeight="1">
      <c r="A746" s="5"/>
      <c r="B746" s="5"/>
    </row>
    <row r="747" spans="1:2" ht="15.75" customHeight="1">
      <c r="A747" s="5"/>
      <c r="B747" s="5"/>
    </row>
    <row r="748" spans="1:2" ht="15.75" customHeight="1">
      <c r="A748" s="5"/>
      <c r="B748" s="5"/>
    </row>
    <row r="749" spans="1:2" ht="15.75" customHeight="1">
      <c r="A749" s="5"/>
      <c r="B749" s="5"/>
    </row>
    <row r="750" spans="1:2" ht="15.75" customHeight="1">
      <c r="A750" s="5"/>
      <c r="B750" s="5"/>
    </row>
    <row r="751" spans="1:2" ht="15.75" customHeight="1">
      <c r="A751" s="5"/>
      <c r="B751" s="5"/>
    </row>
    <row r="752" spans="1:2" ht="15.75" customHeight="1">
      <c r="A752" s="5"/>
      <c r="B752" s="5"/>
    </row>
    <row r="753" spans="1:2" ht="15.75" customHeight="1">
      <c r="A753" s="5"/>
      <c r="B753" s="5"/>
    </row>
    <row r="754" spans="1:2" ht="15.75" customHeight="1">
      <c r="A754" s="5"/>
      <c r="B754" s="5"/>
    </row>
    <row r="755" spans="1:2" ht="15.75" customHeight="1">
      <c r="A755" s="5"/>
      <c r="B755" s="5"/>
    </row>
    <row r="756" spans="1:2" ht="15.75" customHeight="1">
      <c r="A756" s="5"/>
      <c r="B756" s="5"/>
    </row>
    <row r="757" spans="1:2" ht="15.75" customHeight="1">
      <c r="A757" s="5"/>
      <c r="B757" s="5"/>
    </row>
    <row r="758" spans="1:2" ht="15.75" customHeight="1">
      <c r="A758" s="5"/>
      <c r="B758" s="5"/>
    </row>
    <row r="759" spans="1:2" ht="15.75" customHeight="1">
      <c r="A759" s="5"/>
      <c r="B759" s="5"/>
    </row>
    <row r="760" spans="1:2" ht="15.75" customHeight="1">
      <c r="A760" s="5"/>
      <c r="B760" s="5"/>
    </row>
    <row r="761" spans="1:2" ht="15.75" customHeight="1">
      <c r="A761" s="5"/>
      <c r="B761" s="5"/>
    </row>
    <row r="762" spans="1:2" ht="15.75" customHeight="1">
      <c r="A762" s="5"/>
      <c r="B762" s="5"/>
    </row>
    <row r="763" spans="1:2" ht="15.75" customHeight="1">
      <c r="A763" s="5"/>
      <c r="B763" s="5"/>
    </row>
    <row r="764" spans="1:2" ht="15.75" customHeight="1">
      <c r="A764" s="5"/>
      <c r="B764" s="5"/>
    </row>
    <row r="765" spans="1:2" ht="15.75" customHeight="1">
      <c r="A765" s="5"/>
      <c r="B765" s="5"/>
    </row>
    <row r="766" spans="1:2" ht="15.75" customHeight="1">
      <c r="A766" s="5"/>
      <c r="B766" s="5"/>
    </row>
    <row r="767" spans="1:2" ht="15.75" customHeight="1">
      <c r="A767" s="5"/>
      <c r="B767" s="5"/>
    </row>
    <row r="768" spans="1:2" ht="15.75" customHeight="1">
      <c r="A768" s="5"/>
      <c r="B768" s="5"/>
    </row>
    <row r="769" spans="1:2" ht="15.75" customHeight="1">
      <c r="A769" s="5"/>
      <c r="B769" s="5"/>
    </row>
    <row r="770" spans="1:2" ht="15.75" customHeight="1">
      <c r="A770" s="5"/>
      <c r="B770" s="5"/>
    </row>
    <row r="771" spans="1:2" ht="15.75" customHeight="1">
      <c r="A771" s="5"/>
      <c r="B771" s="5"/>
    </row>
    <row r="772" spans="1:2" ht="15.75" customHeight="1">
      <c r="A772" s="5"/>
      <c r="B772" s="5"/>
    </row>
    <row r="773" spans="1:2" ht="15.75" customHeight="1">
      <c r="A773" s="5"/>
      <c r="B773" s="5"/>
    </row>
    <row r="774" spans="1:2" ht="15.75" customHeight="1">
      <c r="A774" s="5"/>
      <c r="B774" s="5"/>
    </row>
    <row r="775" spans="1:2" ht="15.75" customHeight="1">
      <c r="A775" s="5"/>
      <c r="B775" s="5"/>
    </row>
    <row r="776" spans="1:2" ht="15.75" customHeight="1">
      <c r="A776" s="5"/>
      <c r="B776" s="5"/>
    </row>
    <row r="777" spans="1:2" ht="15.75" customHeight="1">
      <c r="A777" s="5"/>
      <c r="B777" s="5"/>
    </row>
    <row r="778" spans="1:2" ht="15.75" customHeight="1">
      <c r="A778" s="5"/>
      <c r="B778" s="5"/>
    </row>
    <row r="779" spans="1:2" ht="15.75" customHeight="1">
      <c r="A779" s="5"/>
      <c r="B779" s="5"/>
    </row>
    <row r="780" spans="1:2" ht="15.75" customHeight="1">
      <c r="A780" s="5"/>
      <c r="B780" s="5"/>
    </row>
    <row r="781" spans="1:2" ht="15.75" customHeight="1">
      <c r="A781" s="5"/>
      <c r="B781" s="5"/>
    </row>
    <row r="782" spans="1:2" ht="15.75" customHeight="1">
      <c r="A782" s="5"/>
      <c r="B782" s="5"/>
    </row>
    <row r="783" spans="1:2" ht="15.75" customHeight="1">
      <c r="A783" s="5"/>
      <c r="B783" s="5"/>
    </row>
    <row r="784" spans="1:2" ht="15.75" customHeight="1">
      <c r="A784" s="5"/>
      <c r="B784" s="5"/>
    </row>
    <row r="785" spans="1:2" ht="15.75" customHeight="1">
      <c r="A785" s="5"/>
      <c r="B785" s="5"/>
    </row>
    <row r="786" spans="1:2" ht="15.75" customHeight="1">
      <c r="A786" s="5"/>
      <c r="B786" s="5"/>
    </row>
    <row r="787" spans="1:2" ht="15.75" customHeight="1">
      <c r="A787" s="5"/>
      <c r="B787" s="5"/>
    </row>
    <row r="788" spans="1:2" ht="15.75" customHeight="1">
      <c r="A788" s="5"/>
      <c r="B788" s="5"/>
    </row>
    <row r="789" spans="1:2" ht="15.75" customHeight="1">
      <c r="A789" s="5"/>
      <c r="B789" s="5"/>
    </row>
    <row r="790" spans="1:2" ht="15.75" customHeight="1">
      <c r="A790" s="5"/>
      <c r="B790" s="5"/>
    </row>
    <row r="791" spans="1:2" ht="15.75" customHeight="1">
      <c r="A791" s="5"/>
      <c r="B791" s="5"/>
    </row>
    <row r="792" spans="1:2" ht="15.75" customHeight="1">
      <c r="A792" s="5"/>
      <c r="B792" s="5"/>
    </row>
    <row r="793" spans="1:2" ht="15.75" customHeight="1">
      <c r="A793" s="5"/>
      <c r="B793" s="5"/>
    </row>
    <row r="794" spans="1:2" ht="15.75" customHeight="1">
      <c r="A794" s="5"/>
      <c r="B794" s="5"/>
    </row>
    <row r="795" spans="1:2" ht="15.75" customHeight="1">
      <c r="A795" s="5"/>
      <c r="B795" s="5"/>
    </row>
    <row r="796" spans="1:2" ht="15.75" customHeight="1">
      <c r="A796" s="5"/>
      <c r="B796" s="5"/>
    </row>
    <row r="797" spans="1:2" ht="15.75" customHeight="1">
      <c r="A797" s="5"/>
      <c r="B797" s="5"/>
    </row>
    <row r="798" spans="1:2" ht="15.75" customHeight="1">
      <c r="A798" s="5"/>
      <c r="B798" s="5"/>
    </row>
    <row r="799" spans="1:2" ht="15.75" customHeight="1">
      <c r="A799" s="5"/>
      <c r="B799" s="5"/>
    </row>
    <row r="800" spans="1:2" ht="15.75" customHeight="1">
      <c r="A800" s="5"/>
      <c r="B800" s="5"/>
    </row>
    <row r="801" spans="1:2" ht="15.75" customHeight="1">
      <c r="A801" s="5"/>
      <c r="B801" s="5"/>
    </row>
    <row r="802" spans="1:2" ht="15.75" customHeight="1">
      <c r="A802" s="5"/>
      <c r="B802" s="5"/>
    </row>
    <row r="803" spans="1:2" ht="15.75" customHeight="1">
      <c r="A803" s="5"/>
      <c r="B803" s="5"/>
    </row>
    <row r="804" spans="1:2" ht="15.75" customHeight="1">
      <c r="A804" s="5"/>
      <c r="B804" s="5"/>
    </row>
    <row r="805" spans="1:2" ht="15.75" customHeight="1">
      <c r="A805" s="5"/>
      <c r="B805" s="5"/>
    </row>
    <row r="806" spans="1:2" ht="15.75" customHeight="1">
      <c r="A806" s="5"/>
      <c r="B806" s="5"/>
    </row>
    <row r="807" spans="1:2" ht="15.75" customHeight="1">
      <c r="A807" s="5"/>
      <c r="B807" s="5"/>
    </row>
    <row r="808" spans="1:2" ht="15.75" customHeight="1">
      <c r="A808" s="5"/>
      <c r="B808" s="5"/>
    </row>
    <row r="809" spans="1:2" ht="15.75" customHeight="1">
      <c r="A809" s="5"/>
      <c r="B809" s="5"/>
    </row>
    <row r="810" spans="1:2" ht="15.75" customHeight="1">
      <c r="A810" s="5"/>
      <c r="B810" s="5"/>
    </row>
    <row r="811" spans="1:2" ht="15.75" customHeight="1">
      <c r="A811" s="5"/>
      <c r="B811" s="5"/>
    </row>
    <row r="812" spans="1:2" ht="15.75" customHeight="1">
      <c r="A812" s="5"/>
      <c r="B812" s="5"/>
    </row>
    <row r="813" spans="1:2" ht="15.75" customHeight="1">
      <c r="A813" s="5"/>
      <c r="B813" s="5"/>
    </row>
    <row r="814" spans="1:2" ht="15.75" customHeight="1">
      <c r="A814" s="5"/>
      <c r="B814" s="5"/>
    </row>
    <row r="815" spans="1:2" ht="15.75" customHeight="1">
      <c r="A815" s="5"/>
      <c r="B815" s="5"/>
    </row>
    <row r="816" spans="1:2" ht="15.75" customHeight="1">
      <c r="A816" s="5"/>
      <c r="B816" s="5"/>
    </row>
    <row r="817" spans="1:2" ht="15.75" customHeight="1">
      <c r="A817" s="5"/>
      <c r="B817" s="5"/>
    </row>
    <row r="818" spans="1:2" ht="15.75" customHeight="1">
      <c r="A818" s="5"/>
      <c r="B818" s="5"/>
    </row>
    <row r="819" spans="1:2" ht="15.75" customHeight="1">
      <c r="A819" s="5"/>
      <c r="B819" s="5"/>
    </row>
    <row r="820" spans="1:2" ht="15.75" customHeight="1">
      <c r="A820" s="5"/>
      <c r="B820" s="5"/>
    </row>
    <row r="821" spans="1:2" ht="15.75" customHeight="1">
      <c r="A821" s="5"/>
      <c r="B821" s="5"/>
    </row>
    <row r="822" spans="1:2" ht="15.75" customHeight="1">
      <c r="A822" s="5"/>
      <c r="B822" s="5"/>
    </row>
    <row r="823" spans="1:2" ht="15.75" customHeight="1">
      <c r="A823" s="5"/>
      <c r="B823" s="5"/>
    </row>
    <row r="824" spans="1:2" ht="15.75" customHeight="1">
      <c r="A824" s="5"/>
      <c r="B824" s="5"/>
    </row>
    <row r="825" spans="1:2" ht="15.75" customHeight="1">
      <c r="A825" s="5"/>
      <c r="B825" s="5"/>
    </row>
    <row r="826" spans="1:2" ht="15.75" customHeight="1">
      <c r="A826" s="5"/>
      <c r="B826" s="5"/>
    </row>
    <row r="827" spans="1:2" ht="15.75" customHeight="1">
      <c r="A827" s="5"/>
      <c r="B827" s="5"/>
    </row>
    <row r="828" spans="1:2" ht="15.75" customHeight="1">
      <c r="A828" s="5"/>
      <c r="B828" s="5"/>
    </row>
    <row r="829" spans="1:2" ht="15.75" customHeight="1">
      <c r="A829" s="5"/>
      <c r="B829" s="5"/>
    </row>
    <row r="830" spans="1:2" ht="15.75" customHeight="1">
      <c r="A830" s="5"/>
      <c r="B830" s="5"/>
    </row>
    <row r="831" spans="1:2" ht="15.75" customHeight="1">
      <c r="A831" s="5"/>
      <c r="B831" s="5"/>
    </row>
    <row r="832" spans="1:2" ht="15.75" customHeight="1">
      <c r="A832" s="5"/>
      <c r="B832" s="5"/>
    </row>
    <row r="833" spans="1:2" ht="15.75" customHeight="1">
      <c r="A833" s="5"/>
      <c r="B833" s="5"/>
    </row>
    <row r="834" spans="1:2" ht="15.75" customHeight="1">
      <c r="A834" s="5"/>
      <c r="B834" s="5"/>
    </row>
    <row r="835" spans="1:2" ht="15.75" customHeight="1">
      <c r="A835" s="5"/>
      <c r="B835" s="5"/>
    </row>
    <row r="836" spans="1:2" ht="15.75" customHeight="1">
      <c r="A836" s="5"/>
      <c r="B836" s="5"/>
    </row>
    <row r="837" spans="1:2" ht="15.75" customHeight="1">
      <c r="A837" s="5"/>
      <c r="B837" s="5"/>
    </row>
    <row r="838" spans="1:2" ht="15.75" customHeight="1">
      <c r="A838" s="5"/>
      <c r="B838" s="5"/>
    </row>
    <row r="839" spans="1:2" ht="15.75" customHeight="1">
      <c r="A839" s="5"/>
      <c r="B839" s="5"/>
    </row>
    <row r="840" spans="1:2" ht="15.75" customHeight="1">
      <c r="A840" s="5"/>
      <c r="B840" s="5"/>
    </row>
    <row r="841" spans="1:2" ht="15.75" customHeight="1">
      <c r="A841" s="5"/>
      <c r="B841" s="5"/>
    </row>
    <row r="842" spans="1:2" ht="15.75" customHeight="1">
      <c r="A842" s="5"/>
      <c r="B842" s="5"/>
    </row>
    <row r="843" spans="1:2" ht="15.75" customHeight="1">
      <c r="A843" s="5"/>
      <c r="B843" s="5"/>
    </row>
    <row r="844" spans="1:2" ht="15.75" customHeight="1">
      <c r="A844" s="5"/>
      <c r="B844" s="5"/>
    </row>
    <row r="845" spans="1:2" ht="15.75" customHeight="1">
      <c r="A845" s="5"/>
      <c r="B845" s="5"/>
    </row>
    <row r="846" spans="1:2" ht="15.75" customHeight="1">
      <c r="A846" s="5"/>
      <c r="B846" s="5"/>
    </row>
    <row r="847" spans="1:2" ht="15.75" customHeight="1">
      <c r="A847" s="5"/>
      <c r="B847" s="5"/>
    </row>
    <row r="848" spans="1:2" ht="15.75" customHeight="1">
      <c r="A848" s="5"/>
      <c r="B848" s="5"/>
    </row>
    <row r="849" spans="1:2" ht="15.75" customHeight="1">
      <c r="A849" s="5"/>
      <c r="B849" s="5"/>
    </row>
    <row r="850" spans="1:2" ht="15.75" customHeight="1">
      <c r="A850" s="5"/>
      <c r="B850" s="5"/>
    </row>
    <row r="851" spans="1:2" ht="15.75" customHeight="1">
      <c r="A851" s="5"/>
      <c r="B851" s="5"/>
    </row>
    <row r="852" spans="1:2" ht="15.75" customHeight="1">
      <c r="A852" s="5"/>
      <c r="B852" s="5"/>
    </row>
    <row r="853" spans="1:2" ht="15.75" customHeight="1">
      <c r="A853" s="5"/>
      <c r="B853" s="5"/>
    </row>
    <row r="854" spans="1:2" ht="15.75" customHeight="1">
      <c r="A854" s="5"/>
      <c r="B854" s="5"/>
    </row>
    <row r="855" spans="1:2" ht="15.75" customHeight="1">
      <c r="A855" s="5"/>
      <c r="B855" s="5"/>
    </row>
    <row r="856" spans="1:2" ht="15.75" customHeight="1">
      <c r="A856" s="5"/>
      <c r="B856" s="5"/>
    </row>
    <row r="857" spans="1:2" ht="15.75" customHeight="1">
      <c r="A857" s="5"/>
      <c r="B857" s="5"/>
    </row>
    <row r="858" spans="1:2" ht="15.75" customHeight="1">
      <c r="A858" s="5"/>
      <c r="B858" s="5"/>
    </row>
    <row r="859" spans="1:2" ht="15.75" customHeight="1">
      <c r="A859" s="5"/>
      <c r="B859" s="5"/>
    </row>
    <row r="860" spans="1:2" ht="15.75" customHeight="1">
      <c r="A860" s="5"/>
      <c r="B860" s="5"/>
    </row>
    <row r="861" spans="1:2" ht="15.75" customHeight="1">
      <c r="A861" s="5"/>
      <c r="B861" s="5"/>
    </row>
    <row r="862" spans="1:2" ht="15.75" customHeight="1">
      <c r="A862" s="5"/>
      <c r="B862" s="5"/>
    </row>
    <row r="863" spans="1:2" ht="15.75" customHeight="1">
      <c r="A863" s="5"/>
      <c r="B863" s="5"/>
    </row>
    <row r="864" spans="1:2" ht="15.75" customHeight="1">
      <c r="A864" s="5"/>
      <c r="B864" s="5"/>
    </row>
    <row r="865" spans="1:2" ht="15.75" customHeight="1">
      <c r="A865" s="5"/>
      <c r="B865" s="5"/>
    </row>
    <row r="866" spans="1:2" ht="15.75" customHeight="1">
      <c r="A866" s="5"/>
      <c r="B866" s="5"/>
    </row>
    <row r="867" spans="1:2" ht="15.75" customHeight="1">
      <c r="A867" s="5"/>
      <c r="B867" s="5"/>
    </row>
    <row r="868" spans="1:2" ht="15.75" customHeight="1">
      <c r="A868" s="5"/>
      <c r="B868" s="5"/>
    </row>
    <row r="869" spans="1:2" ht="15.75" customHeight="1">
      <c r="A869" s="5"/>
      <c r="B869" s="5"/>
    </row>
    <row r="870" spans="1:2" ht="15.75" customHeight="1">
      <c r="A870" s="5"/>
      <c r="B870" s="5"/>
    </row>
    <row r="871" spans="1:2" ht="15.75" customHeight="1">
      <c r="A871" s="5"/>
      <c r="B871" s="5"/>
    </row>
    <row r="872" spans="1:2" ht="15.75" customHeight="1">
      <c r="A872" s="5"/>
      <c r="B872" s="5"/>
    </row>
    <row r="873" spans="1:2" ht="15.75" customHeight="1">
      <c r="A873" s="5"/>
      <c r="B873" s="5"/>
    </row>
    <row r="874" spans="1:2" ht="15.75" customHeight="1">
      <c r="A874" s="5"/>
      <c r="B874" s="5"/>
    </row>
    <row r="875" spans="1:2" ht="15.75" customHeight="1">
      <c r="A875" s="5"/>
      <c r="B875" s="5"/>
    </row>
    <row r="876" spans="1:2" ht="15.75" customHeight="1">
      <c r="A876" s="5"/>
      <c r="B876" s="5"/>
    </row>
    <row r="877" spans="1:2" ht="15.75" customHeight="1">
      <c r="A877" s="5"/>
      <c r="B877" s="5"/>
    </row>
    <row r="878" spans="1:2" ht="15.75" customHeight="1">
      <c r="A878" s="5"/>
      <c r="B878" s="5"/>
    </row>
    <row r="879" spans="1:2" ht="15.75" customHeight="1">
      <c r="A879" s="5"/>
      <c r="B879" s="5"/>
    </row>
    <row r="880" spans="1:2" ht="15.75" customHeight="1">
      <c r="A880" s="5"/>
      <c r="B880" s="5"/>
    </row>
    <row r="881" spans="1:2" ht="15.75" customHeight="1">
      <c r="A881" s="5"/>
      <c r="B881" s="5"/>
    </row>
    <row r="882" spans="1:2" ht="15.75" customHeight="1">
      <c r="A882" s="5"/>
      <c r="B882" s="5"/>
    </row>
    <row r="883" spans="1:2" ht="15.75" customHeight="1">
      <c r="A883" s="5"/>
      <c r="B883" s="5"/>
    </row>
    <row r="884" spans="1:2" ht="15.75" customHeight="1">
      <c r="A884" s="5"/>
      <c r="B884" s="5"/>
    </row>
    <row r="885" spans="1:2" ht="15.75" customHeight="1">
      <c r="A885" s="5"/>
      <c r="B885" s="5"/>
    </row>
    <row r="886" spans="1:2" ht="15.75" customHeight="1">
      <c r="A886" s="5"/>
      <c r="B886" s="5"/>
    </row>
    <row r="887" spans="1:2" ht="15.75" customHeight="1">
      <c r="A887" s="5"/>
      <c r="B887" s="5"/>
    </row>
    <row r="888" spans="1:2" ht="15.75" customHeight="1">
      <c r="A888" s="5"/>
      <c r="B888" s="5"/>
    </row>
    <row r="889" spans="1:2" ht="15.75" customHeight="1">
      <c r="A889" s="5"/>
      <c r="B889" s="5"/>
    </row>
    <row r="890" spans="1:2" ht="15.75" customHeight="1">
      <c r="A890" s="5"/>
      <c r="B890" s="5"/>
    </row>
    <row r="891" spans="1:2" ht="15.75" customHeight="1">
      <c r="A891" s="5"/>
      <c r="B891" s="5"/>
    </row>
    <row r="892" spans="1:2" ht="15.75" customHeight="1">
      <c r="A892" s="5"/>
      <c r="B892" s="5"/>
    </row>
    <row r="893" spans="1:2" ht="15.75" customHeight="1">
      <c r="A893" s="5"/>
      <c r="B893" s="5"/>
    </row>
    <row r="894" spans="1:2" ht="15.75" customHeight="1">
      <c r="A894" s="5"/>
      <c r="B894" s="5"/>
    </row>
    <row r="895" spans="1:2" ht="15.75" customHeight="1">
      <c r="A895" s="5"/>
      <c r="B895" s="5"/>
    </row>
    <row r="896" spans="1:2" ht="15.75" customHeight="1">
      <c r="A896" s="5"/>
      <c r="B896" s="5"/>
    </row>
    <row r="897" spans="1:2" ht="15.75" customHeight="1">
      <c r="A897" s="5"/>
      <c r="B897" s="5"/>
    </row>
    <row r="898" spans="1:2" ht="15.75" customHeight="1">
      <c r="A898" s="5"/>
      <c r="B898" s="5"/>
    </row>
    <row r="899" spans="1:2" ht="15.75" customHeight="1">
      <c r="A899" s="5"/>
      <c r="B899" s="5"/>
    </row>
    <row r="900" spans="1:2" ht="15.75" customHeight="1">
      <c r="A900" s="5"/>
      <c r="B900" s="5"/>
    </row>
    <row r="901" spans="1:2" ht="15.75" customHeight="1">
      <c r="A901" s="5"/>
      <c r="B901" s="5"/>
    </row>
    <row r="902" spans="1:2" ht="15.75" customHeight="1">
      <c r="A902" s="5"/>
      <c r="B902" s="5"/>
    </row>
    <row r="903" spans="1:2" ht="15.75" customHeight="1">
      <c r="A903" s="5"/>
      <c r="B903" s="5"/>
    </row>
    <row r="904" spans="1:2" ht="15.75" customHeight="1">
      <c r="A904" s="5"/>
      <c r="B904" s="5"/>
    </row>
    <row r="905" spans="1:2" ht="15.75" customHeight="1">
      <c r="A905" s="5"/>
      <c r="B905" s="5"/>
    </row>
    <row r="906" spans="1:2" ht="15.75" customHeight="1">
      <c r="A906" s="5"/>
      <c r="B906" s="5"/>
    </row>
    <row r="907" spans="1:2" ht="15.75" customHeight="1">
      <c r="A907" s="5"/>
      <c r="B907" s="5"/>
    </row>
    <row r="908" spans="1:2" ht="15.75" customHeight="1">
      <c r="A908" s="5"/>
      <c r="B908" s="5"/>
    </row>
    <row r="909" spans="1:2" ht="15.75" customHeight="1">
      <c r="A909" s="5"/>
      <c r="B909" s="5"/>
    </row>
    <row r="910" spans="1:2" ht="15.75" customHeight="1">
      <c r="A910" s="5"/>
      <c r="B910" s="5"/>
    </row>
    <row r="911" spans="1:2" ht="15.75" customHeight="1">
      <c r="A911" s="5"/>
      <c r="B911" s="5"/>
    </row>
    <row r="912" spans="1:2" ht="15.75" customHeight="1">
      <c r="A912" s="5"/>
      <c r="B912" s="5"/>
    </row>
    <row r="913" spans="1:2" ht="15.75" customHeight="1">
      <c r="A913" s="5"/>
      <c r="B913" s="5"/>
    </row>
    <row r="914" spans="1:2" ht="15.75" customHeight="1">
      <c r="A914" s="5"/>
      <c r="B914" s="5"/>
    </row>
    <row r="915" spans="1:2" ht="15.75" customHeight="1">
      <c r="A915" s="5"/>
      <c r="B915" s="5"/>
    </row>
    <row r="916" spans="1:2" ht="15.75" customHeight="1">
      <c r="A916" s="5"/>
      <c r="B916" s="5"/>
    </row>
    <row r="917" spans="1:2" ht="15.75" customHeight="1">
      <c r="A917" s="5"/>
      <c r="B917" s="5"/>
    </row>
    <row r="918" spans="1:2" ht="15.75" customHeight="1">
      <c r="A918" s="5"/>
      <c r="B918" s="5"/>
    </row>
    <row r="919" spans="1:2" ht="15.75" customHeight="1">
      <c r="A919" s="5"/>
      <c r="B919" s="5"/>
    </row>
    <row r="920" spans="1:2" ht="15.75" customHeight="1">
      <c r="A920" s="5"/>
      <c r="B920" s="5"/>
    </row>
    <row r="921" spans="1:2" ht="15.75" customHeight="1">
      <c r="A921" s="5"/>
      <c r="B921" s="5"/>
    </row>
    <row r="922" spans="1:2" ht="15.75" customHeight="1">
      <c r="A922" s="5"/>
      <c r="B922" s="5"/>
    </row>
    <row r="923" spans="1:2" ht="15.75" customHeight="1">
      <c r="A923" s="5"/>
      <c r="B923" s="5"/>
    </row>
    <row r="924" spans="1:2" ht="15.75" customHeight="1">
      <c r="A924" s="5"/>
      <c r="B924" s="5"/>
    </row>
    <row r="925" spans="1:2" ht="15.75" customHeight="1">
      <c r="A925" s="5"/>
      <c r="B925" s="5"/>
    </row>
    <row r="926" spans="1:2" ht="15.75" customHeight="1">
      <c r="A926" s="5"/>
      <c r="B926" s="5"/>
    </row>
    <row r="927" spans="1:2" ht="15.75" customHeight="1">
      <c r="A927" s="5"/>
      <c r="B927" s="5"/>
    </row>
    <row r="928" spans="1:2" ht="15.75" customHeight="1">
      <c r="A928" s="5"/>
      <c r="B928" s="5"/>
    </row>
    <row r="929" spans="1:2" ht="15.75" customHeight="1">
      <c r="A929" s="5"/>
      <c r="B929" s="5"/>
    </row>
    <row r="930" spans="1:2" ht="15.75" customHeight="1">
      <c r="A930" s="5"/>
      <c r="B930" s="5"/>
    </row>
    <row r="931" spans="1:2" ht="15.75" customHeight="1">
      <c r="A931" s="5"/>
      <c r="B931" s="5"/>
    </row>
    <row r="932" spans="1:2" ht="15.75" customHeight="1">
      <c r="A932" s="5"/>
      <c r="B932" s="5"/>
    </row>
    <row r="933" spans="1:2" ht="15.75" customHeight="1">
      <c r="A933" s="5"/>
      <c r="B933" s="5"/>
    </row>
    <row r="934" spans="1:2" ht="15.75" customHeight="1">
      <c r="A934" s="5"/>
      <c r="B934" s="5"/>
    </row>
    <row r="935" spans="1:2" ht="15.75" customHeight="1">
      <c r="A935" s="5"/>
      <c r="B935" s="5"/>
    </row>
    <row r="936" spans="1:2" ht="15.75" customHeight="1">
      <c r="A936" s="5"/>
      <c r="B936" s="5"/>
    </row>
    <row r="937" spans="1:2" ht="15.75" customHeight="1">
      <c r="A937" s="5"/>
      <c r="B937" s="5"/>
    </row>
    <row r="938" spans="1:2" ht="15.75" customHeight="1">
      <c r="A938" s="5"/>
      <c r="B938" s="5"/>
    </row>
    <row r="939" spans="1:2" ht="15.75" customHeight="1">
      <c r="A939" s="5"/>
      <c r="B939" s="5"/>
    </row>
    <row r="940" spans="1:2" ht="15.75" customHeight="1">
      <c r="A940" s="5"/>
      <c r="B940" s="5"/>
    </row>
    <row r="941" spans="1:2" ht="15.75" customHeight="1">
      <c r="A941" s="5"/>
      <c r="B941" s="5"/>
    </row>
    <row r="942" spans="1:2" ht="15.75" customHeight="1">
      <c r="A942" s="5"/>
      <c r="B942" s="5"/>
    </row>
    <row r="943" spans="1:2" ht="15.75" customHeight="1">
      <c r="A943" s="5"/>
      <c r="B943" s="5"/>
    </row>
    <row r="944" spans="1:2" ht="15.75" customHeight="1">
      <c r="A944" s="5"/>
      <c r="B944" s="5"/>
    </row>
    <row r="945" spans="1:2" ht="15.75" customHeight="1">
      <c r="A945" s="5"/>
      <c r="B945" s="5"/>
    </row>
    <row r="946" spans="1:2" ht="15.75" customHeight="1">
      <c r="A946" s="5"/>
      <c r="B946" s="5"/>
    </row>
    <row r="947" spans="1:2" ht="15.75" customHeight="1">
      <c r="A947" s="5"/>
      <c r="B947" s="5"/>
    </row>
    <row r="948" spans="1:2" ht="15.75" customHeight="1">
      <c r="A948" s="5"/>
      <c r="B948" s="5"/>
    </row>
    <row r="949" spans="1:2" ht="15.75" customHeight="1">
      <c r="A949" s="5"/>
      <c r="B949" s="5"/>
    </row>
    <row r="950" spans="1:2" ht="15.75" customHeight="1">
      <c r="A950" s="5"/>
      <c r="B950" s="5"/>
    </row>
    <row r="951" spans="1:2" ht="15.75" customHeight="1">
      <c r="A951" s="5"/>
      <c r="B951" s="5"/>
    </row>
    <row r="952" spans="1:2" ht="15.75" customHeight="1">
      <c r="A952" s="5"/>
      <c r="B952" s="5"/>
    </row>
    <row r="953" spans="1:2" ht="15.75" customHeight="1">
      <c r="A953" s="5"/>
      <c r="B953" s="5"/>
    </row>
    <row r="954" spans="1:2" ht="15.75" customHeight="1">
      <c r="A954" s="5"/>
      <c r="B954" s="5"/>
    </row>
    <row r="955" spans="1:2" ht="15.75" customHeight="1">
      <c r="A955" s="5"/>
      <c r="B955" s="5"/>
    </row>
    <row r="956" spans="1:2" ht="15.75" customHeight="1">
      <c r="A956" s="5"/>
      <c r="B956" s="5"/>
    </row>
    <row r="957" spans="1:2" ht="15.75" customHeight="1">
      <c r="A957" s="5"/>
      <c r="B957" s="5"/>
    </row>
    <row r="958" spans="1:2" ht="15.75" customHeight="1">
      <c r="A958" s="5"/>
      <c r="B958" s="5"/>
    </row>
    <row r="959" spans="1:2" ht="15.75" customHeight="1">
      <c r="A959" s="5"/>
      <c r="B959" s="5"/>
    </row>
    <row r="960" spans="1:2" ht="15.75" customHeight="1">
      <c r="A960" s="5"/>
      <c r="B960" s="5"/>
    </row>
    <row r="961" spans="1:2" ht="15.75" customHeight="1">
      <c r="A961" s="5"/>
      <c r="B961" s="5"/>
    </row>
    <row r="962" spans="1:2" ht="15.75" customHeight="1">
      <c r="A962" s="5"/>
      <c r="B962" s="5"/>
    </row>
    <row r="963" spans="1:2" ht="15.75" customHeight="1">
      <c r="A963" s="5"/>
      <c r="B963" s="5"/>
    </row>
    <row r="964" spans="1:2" ht="15.75" customHeight="1">
      <c r="A964" s="5"/>
      <c r="B964" s="5"/>
    </row>
    <row r="965" spans="1:2" ht="15.75" customHeight="1">
      <c r="A965" s="5"/>
      <c r="B965" s="5"/>
    </row>
    <row r="966" spans="1:2" ht="15.75" customHeight="1">
      <c r="A966" s="5"/>
      <c r="B966" s="5"/>
    </row>
    <row r="967" spans="1:2" ht="15.75" customHeight="1">
      <c r="A967" s="5"/>
      <c r="B967" s="5"/>
    </row>
    <row r="968" spans="1:2" ht="15.75" customHeight="1">
      <c r="A968" s="5"/>
      <c r="B968" s="5"/>
    </row>
    <row r="969" spans="1:2" ht="15.75" customHeight="1">
      <c r="A969" s="5"/>
      <c r="B969" s="5"/>
    </row>
    <row r="970" spans="1:2" ht="15.75" customHeight="1">
      <c r="A970" s="5"/>
      <c r="B970" s="5"/>
    </row>
    <row r="971" spans="1:2" ht="15.75" customHeight="1">
      <c r="A971" s="5"/>
      <c r="B971" s="5"/>
    </row>
    <row r="972" spans="1:2" ht="15.75" customHeight="1">
      <c r="A972" s="5"/>
      <c r="B972" s="5"/>
    </row>
    <row r="973" spans="1:2" ht="15.75" customHeight="1">
      <c r="A973" s="5"/>
      <c r="B973" s="5"/>
    </row>
    <row r="974" spans="1:2" ht="15.75" customHeight="1">
      <c r="A974" s="5"/>
      <c r="B974" s="5"/>
    </row>
    <row r="975" spans="1:2" ht="15.75" customHeight="1">
      <c r="A975" s="5"/>
      <c r="B975" s="5"/>
    </row>
    <row r="976" spans="1:2" ht="15.75" customHeight="1">
      <c r="A976" s="5"/>
      <c r="B976" s="5"/>
    </row>
    <row r="977" spans="1:2" ht="15.75" customHeight="1">
      <c r="A977" s="5"/>
      <c r="B977" s="5"/>
    </row>
    <row r="978" spans="1:2" ht="15.75" customHeight="1">
      <c r="A978" s="5"/>
      <c r="B978" s="5"/>
    </row>
    <row r="979" spans="1:2" ht="15.75" customHeight="1">
      <c r="A979" s="5"/>
      <c r="B979" s="5"/>
    </row>
    <row r="980" spans="1:2" ht="15.75" customHeight="1">
      <c r="A980" s="5"/>
      <c r="B980" s="5"/>
    </row>
    <row r="981" spans="1:2" ht="15.75" customHeight="1">
      <c r="A981" s="5"/>
      <c r="B981" s="5"/>
    </row>
    <row r="982" spans="1:2" ht="15.75" customHeight="1">
      <c r="A982" s="5"/>
      <c r="B982" s="5"/>
    </row>
    <row r="983" spans="1:2" ht="15.75" customHeight="1">
      <c r="A983" s="5"/>
      <c r="B983" s="5"/>
    </row>
    <row r="984" spans="1:2" ht="15.75" customHeight="1">
      <c r="A984" s="5"/>
      <c r="B984" s="5"/>
    </row>
    <row r="985" spans="1:2" ht="15.75" customHeight="1">
      <c r="A985" s="5"/>
      <c r="B985" s="5"/>
    </row>
    <row r="986" spans="1:2" ht="15.75" customHeight="1">
      <c r="A986" s="5"/>
      <c r="B986" s="5"/>
    </row>
    <row r="987" spans="1:2" ht="15.75" customHeight="1">
      <c r="A987" s="5"/>
      <c r="B987" s="5"/>
    </row>
    <row r="988" spans="1:2" ht="15.75" customHeight="1">
      <c r="A988" s="5"/>
      <c r="B988" s="5"/>
    </row>
    <row r="989" spans="1:2" ht="15.75" customHeight="1">
      <c r="A989" s="5"/>
      <c r="B989" s="5"/>
    </row>
    <row r="990" spans="1:2" ht="15.75" customHeight="1">
      <c r="A990" s="5"/>
      <c r="B990" s="5"/>
    </row>
    <row r="991" spans="1:2" ht="15.75" customHeight="1">
      <c r="A991" s="5"/>
      <c r="B991" s="5"/>
    </row>
    <row r="992" spans="1:2" ht="15.75" customHeight="1">
      <c r="A992" s="5"/>
      <c r="B992" s="5"/>
    </row>
    <row r="993" spans="1:2" ht="15.75" customHeight="1">
      <c r="A993" s="5"/>
      <c r="B993" s="5"/>
    </row>
    <row r="994" spans="1:2" ht="15.75" customHeight="1">
      <c r="A994" s="5"/>
      <c r="B994" s="5"/>
    </row>
    <row r="995" spans="1:2" ht="15.75" customHeight="1">
      <c r="A995" s="5"/>
      <c r="B995" s="5"/>
    </row>
    <row r="996" spans="1:2" ht="15.75" customHeight="1">
      <c r="A996" s="5"/>
      <c r="B996" s="5"/>
    </row>
    <row r="997" spans="1:2" ht="15.75" customHeight="1">
      <c r="A997" s="5"/>
      <c r="B997" s="5"/>
    </row>
    <row r="998" spans="1:2" ht="15.75" customHeight="1">
      <c r="A998" s="5"/>
      <c r="B998" s="5"/>
    </row>
    <row r="999" spans="1:2" ht="15.75" customHeight="1">
      <c r="A999" s="5"/>
      <c r="B999" s="5"/>
    </row>
    <row r="1000" spans="1:2" ht="15.75" customHeight="1">
      <c r="A1000" s="5"/>
      <c r="B1000" s="5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>
      <selection activeCell="AG3" sqref="AG3"/>
    </sheetView>
  </sheetViews>
  <sheetFormatPr defaultColWidth="12.625" defaultRowHeight="15" customHeight="1"/>
  <cols>
    <col min="1" max="1" width="41.25" style="9" customWidth="1"/>
    <col min="2" max="2" width="11.25" style="9" customWidth="1"/>
    <col min="3" max="33" width="9.125" style="9" customWidth="1"/>
  </cols>
  <sheetData>
    <row r="1" spans="1:33" ht="14.25">
      <c r="A1" s="7" t="s">
        <v>145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ht="14.25">
      <c r="A2" s="6" t="s">
        <v>146</v>
      </c>
      <c r="B2" s="8">
        <f>BGBSC!B2</f>
        <v>209.71449999999999</v>
      </c>
      <c r="C2" s="8">
        <f>($AG$2-$B$2)/COUNT($C$1:$AG$1)+B2</f>
        <v>525.53016129032255</v>
      </c>
      <c r="D2" s="8">
        <f t="shared" ref="D2:AF2" si="0">($AG$2-$B$2)/COUNT($C$1:$AG$1)+C2</f>
        <v>841.34582258064506</v>
      </c>
      <c r="E2" s="8">
        <f t="shared" si="0"/>
        <v>1157.1614838709677</v>
      </c>
      <c r="F2" s="8">
        <f t="shared" si="0"/>
        <v>1472.9771451612903</v>
      </c>
      <c r="G2" s="8">
        <f t="shared" si="0"/>
        <v>1788.7928064516129</v>
      </c>
      <c r="H2" s="8">
        <f t="shared" si="0"/>
        <v>2104.6084677419353</v>
      </c>
      <c r="I2" s="8">
        <f t="shared" si="0"/>
        <v>2420.424129032258</v>
      </c>
      <c r="J2" s="8">
        <f t="shared" si="0"/>
        <v>2736.2397903225806</v>
      </c>
      <c r="K2" s="8">
        <f t="shared" si="0"/>
        <v>3052.0554516129032</v>
      </c>
      <c r="L2" s="8">
        <f t="shared" si="0"/>
        <v>3367.8711129032258</v>
      </c>
      <c r="M2" s="8">
        <f t="shared" si="0"/>
        <v>3683.6867741935484</v>
      </c>
      <c r="N2" s="8">
        <f t="shared" si="0"/>
        <v>3999.5024354838711</v>
      </c>
      <c r="O2" s="8">
        <f t="shared" si="0"/>
        <v>4315.3180967741937</v>
      </c>
      <c r="P2" s="8">
        <f t="shared" si="0"/>
        <v>4631.1337580645159</v>
      </c>
      <c r="Q2" s="8">
        <f t="shared" si="0"/>
        <v>4946.949419354838</v>
      </c>
      <c r="R2" s="8">
        <f t="shared" si="0"/>
        <v>5262.7650806451602</v>
      </c>
      <c r="S2" s="8">
        <f t="shared" si="0"/>
        <v>5578.5807419354824</v>
      </c>
      <c r="T2" s="8">
        <f t="shared" si="0"/>
        <v>5894.3964032258045</v>
      </c>
      <c r="U2" s="8">
        <f t="shared" si="0"/>
        <v>6210.2120645161267</v>
      </c>
      <c r="V2" s="8">
        <f t="shared" si="0"/>
        <v>6526.0277258064489</v>
      </c>
      <c r="W2" s="8">
        <f t="shared" si="0"/>
        <v>6841.843387096771</v>
      </c>
      <c r="X2" s="8">
        <f t="shared" si="0"/>
        <v>7157.6590483870932</v>
      </c>
      <c r="Y2" s="8">
        <f t="shared" si="0"/>
        <v>7473.4747096774154</v>
      </c>
      <c r="Z2" s="8">
        <f t="shared" si="0"/>
        <v>7789.2903709677375</v>
      </c>
      <c r="AA2" s="8">
        <f t="shared" si="0"/>
        <v>8105.1060322580597</v>
      </c>
      <c r="AB2" s="8">
        <f t="shared" si="0"/>
        <v>8420.9216935483819</v>
      </c>
      <c r="AC2" s="8">
        <f t="shared" si="0"/>
        <v>8736.7373548387041</v>
      </c>
      <c r="AD2" s="8">
        <f t="shared" si="0"/>
        <v>9052.5530161290262</v>
      </c>
      <c r="AE2" s="8">
        <f t="shared" si="0"/>
        <v>9368.3686774193484</v>
      </c>
      <c r="AF2" s="8">
        <f t="shared" si="0"/>
        <v>9684.1843387096706</v>
      </c>
      <c r="AG2" s="8">
        <f>About!B20</f>
        <v>10000</v>
      </c>
    </row>
    <row r="3" spans="1:33" ht="14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4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4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10" style="9" customWidth="1"/>
    <col min="2" max="2" width="10.875" style="9" customWidth="1"/>
    <col min="3" max="26" width="8" style="9" customWidth="1"/>
  </cols>
  <sheetData>
    <row r="1" spans="1:26" ht="14.25">
      <c r="A1" s="7" t="s">
        <v>145</v>
      </c>
      <c r="B1" s="6" t="s">
        <v>144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6" t="s">
        <v>147</v>
      </c>
      <c r="B2" s="29">
        <f>'ERCOT Wind and Solar'!G21</f>
        <v>99.3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>
      <c r="A3" s="5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AEO Table 9</vt:lpstr>
      <vt:lpstr>ERCOT Wind and Solar</vt:lpstr>
      <vt:lpstr>Texas Notes</vt:lpstr>
      <vt:lpstr>BGBSC</vt:lpstr>
      <vt:lpstr>PAGBSC</vt:lpstr>
      <vt:lpstr>SYGBSC</vt:lpstr>
      <vt:lpstr>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2020-10-25T20:10:48Z</dcterms:modified>
</cp:coreProperties>
</file>