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texas\InputData\trans\BESP\"/>
    </mc:Choice>
  </mc:AlternateContent>
  <bookViews>
    <workbookView xWindow="44985" yWindow="720" windowWidth="16635" windowHeight="14790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62913" iterate="1" iterateDelta="1.0000000000000001E-5"/>
  <pivotCaches>
    <pivotCache cacheId="2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2zFnnj9Fh+YhLGbq1o03Kz8JUxg=="/>
    </ext>
  </extLst>
</workbook>
</file>

<file path=xl/calcChain.xml><?xml version="1.0" encoding="utf-8"?>
<calcChain xmlns="http://schemas.openxmlformats.org/spreadsheetml/2006/main">
  <c r="K41" i="3" l="1"/>
  <c r="K40" i="3"/>
  <c r="M108" i="4" l="1"/>
  <c r="L108" i="4"/>
  <c r="E108" i="4"/>
  <c r="D108" i="4"/>
  <c r="P106" i="4"/>
  <c r="H106" i="4"/>
  <c r="G105" i="4"/>
  <c r="F105" i="4"/>
  <c r="E104" i="4"/>
  <c r="D104" i="4"/>
  <c r="P102" i="4"/>
  <c r="H102" i="4"/>
  <c r="G101" i="4"/>
  <c r="F101" i="4"/>
  <c r="E100" i="4"/>
  <c r="D100" i="4"/>
  <c r="P98" i="4"/>
  <c r="H98" i="4"/>
  <c r="G97" i="4"/>
  <c r="F97" i="4"/>
  <c r="E96" i="4"/>
  <c r="D96" i="4"/>
  <c r="P94" i="4"/>
  <c r="H94" i="4"/>
  <c r="G93" i="4"/>
  <c r="F93" i="4"/>
  <c r="E92" i="4"/>
  <c r="D92" i="4"/>
  <c r="P90" i="4"/>
  <c r="H90" i="4"/>
  <c r="G89" i="4"/>
  <c r="F89" i="4"/>
  <c r="E88" i="4"/>
  <c r="D88" i="4"/>
  <c r="P86" i="4"/>
  <c r="H86" i="4"/>
  <c r="G85" i="4"/>
  <c r="F85" i="4"/>
  <c r="E84" i="4"/>
  <c r="D84" i="4"/>
  <c r="P82" i="4"/>
  <c r="H82" i="4"/>
  <c r="G81" i="4"/>
  <c r="F81" i="4"/>
  <c r="E80" i="4"/>
  <c r="D80" i="4"/>
  <c r="P78" i="4"/>
  <c r="H78" i="4"/>
  <c r="G77" i="4"/>
  <c r="F77" i="4"/>
  <c r="E76" i="4"/>
  <c r="D76" i="4"/>
  <c r="P74" i="4"/>
  <c r="H74" i="4"/>
  <c r="G73" i="4"/>
  <c r="F73" i="4"/>
  <c r="E72" i="4"/>
  <c r="D72" i="4"/>
  <c r="P70" i="4"/>
  <c r="H70" i="4"/>
  <c r="G69" i="4"/>
  <c r="F69" i="4"/>
  <c r="E68" i="4"/>
  <c r="D68" i="4"/>
  <c r="P66" i="4"/>
  <c r="H66" i="4"/>
  <c r="G65" i="4"/>
  <c r="F65" i="4"/>
  <c r="E64" i="4"/>
  <c r="D64" i="4"/>
  <c r="P62" i="4"/>
  <c r="H62" i="4"/>
  <c r="D60" i="4"/>
  <c r="K108" i="4" s="1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 s="1"/>
  <c r="C18" i="3" s="1"/>
  <c r="D18" i="3" s="1"/>
  <c r="B17" i="3" a="1"/>
  <c r="B17" i="3" s="1"/>
  <c r="B16" i="3" a="1"/>
  <c r="B16" i="3" s="1"/>
  <c r="C16" i="3" s="1"/>
  <c r="D16" i="3" s="1"/>
  <c r="B15" i="3" a="1"/>
  <c r="B15" i="3"/>
  <c r="B14" i="3" a="1"/>
  <c r="B14" i="3" s="1"/>
  <c r="B13" i="3" a="1"/>
  <c r="B13" i="3" s="1"/>
  <c r="B12" i="3" a="1"/>
  <c r="B12" i="3" s="1"/>
  <c r="C12" i="3" s="1"/>
  <c r="D12" i="3" s="1"/>
  <c r="C82" i="3" s="1"/>
  <c r="B11" i="3" a="1"/>
  <c r="B11" i="3" s="1"/>
  <c r="C11" i="3" s="1"/>
  <c r="D11" i="3" s="1"/>
  <c r="B10" i="3" a="1"/>
  <c r="B10" i="3"/>
  <c r="B9" i="3" a="1"/>
  <c r="B9" i="3" s="1"/>
  <c r="B8" i="3" a="1"/>
  <c r="B8" i="3"/>
  <c r="B7" i="3" a="1"/>
  <c r="B7" i="3" s="1"/>
  <c r="C7" i="3" s="1"/>
  <c r="B6" i="3" a="1"/>
  <c r="B6" i="3" s="1"/>
  <c r="B5" i="3" a="1"/>
  <c r="B5" i="3" s="1"/>
  <c r="C4" i="3"/>
  <c r="B4" i="3" a="1"/>
  <c r="B4" i="3" s="1"/>
  <c r="B3" i="3" a="1"/>
  <c r="B3" i="3"/>
  <c r="C19" i="2"/>
  <c r="C5" i="3" l="1"/>
  <c r="D5" i="3" s="1"/>
  <c r="C6" i="3"/>
  <c r="D6" i="3" s="1"/>
  <c r="C13" i="3"/>
  <c r="E66" i="3"/>
  <c r="M66" i="3"/>
  <c r="U66" i="3"/>
  <c r="AC66" i="3"/>
  <c r="C17" i="3"/>
  <c r="D17" i="3" s="1"/>
  <c r="C15" i="3"/>
  <c r="D15" i="3" s="1"/>
  <c r="C10" i="3"/>
  <c r="D10" i="3" s="1"/>
  <c r="D4" i="3"/>
  <c r="C74" i="3" s="1"/>
  <c r="F66" i="3"/>
  <c r="AE66" i="3"/>
  <c r="D7" i="3"/>
  <c r="C77" i="3" s="1"/>
  <c r="H66" i="3"/>
  <c r="P66" i="3"/>
  <c r="X66" i="3"/>
  <c r="AF66" i="3"/>
  <c r="N66" i="3"/>
  <c r="W66" i="3"/>
  <c r="Q66" i="3"/>
  <c r="B66" i="3"/>
  <c r="J66" i="3"/>
  <c r="R66" i="3"/>
  <c r="Z66" i="3"/>
  <c r="AH66" i="3"/>
  <c r="V66" i="3"/>
  <c r="G66" i="3"/>
  <c r="C8" i="3"/>
  <c r="D8" i="3" s="1"/>
  <c r="C78" i="3" s="1"/>
  <c r="I66" i="3"/>
  <c r="Y66" i="3"/>
  <c r="C9" i="3"/>
  <c r="D9" i="3" s="1"/>
  <c r="C79" i="3" s="1"/>
  <c r="C66" i="3"/>
  <c r="K66" i="3"/>
  <c r="S66" i="3"/>
  <c r="AA66" i="3"/>
  <c r="D13" i="3"/>
  <c r="C83" i="3" s="1"/>
  <c r="AD66" i="3"/>
  <c r="C14" i="3"/>
  <c r="D14" i="3" s="1"/>
  <c r="C84" i="3" s="1"/>
  <c r="O66" i="3"/>
  <c r="AG66" i="3"/>
  <c r="D66" i="3"/>
  <c r="L66" i="3"/>
  <c r="T66" i="3"/>
  <c r="AB66" i="3"/>
  <c r="C80" i="3"/>
  <c r="E10" i="3"/>
  <c r="C81" i="3"/>
  <c r="E11" i="3"/>
  <c r="E4" i="3"/>
  <c r="B19" i="3"/>
  <c r="C19" i="3" s="1"/>
  <c r="C3" i="3"/>
  <c r="D3" i="3" s="1"/>
  <c r="C86" i="3"/>
  <c r="E16" i="3"/>
  <c r="E12" i="3"/>
  <c r="C88" i="3"/>
  <c r="E18" i="3"/>
  <c r="D63" i="4"/>
  <c r="F64" i="4"/>
  <c r="H65" i="4"/>
  <c r="D67" i="4"/>
  <c r="F68" i="4"/>
  <c r="H69" i="4"/>
  <c r="D71" i="4"/>
  <c r="F72" i="4"/>
  <c r="H73" i="4"/>
  <c r="D75" i="4"/>
  <c r="F76" i="4"/>
  <c r="H77" i="4"/>
  <c r="D79" i="4"/>
  <c r="F80" i="4"/>
  <c r="H81" i="4"/>
  <c r="D83" i="4"/>
  <c r="F84" i="4"/>
  <c r="H85" i="4"/>
  <c r="D87" i="4"/>
  <c r="F88" i="4"/>
  <c r="H89" i="4"/>
  <c r="D91" i="4"/>
  <c r="F92" i="4"/>
  <c r="H93" i="4"/>
  <c r="D95" i="4"/>
  <c r="F96" i="4"/>
  <c r="H97" i="4"/>
  <c r="D99" i="4"/>
  <c r="F100" i="4"/>
  <c r="H101" i="4"/>
  <c r="D103" i="4"/>
  <c r="F104" i="4"/>
  <c r="H105" i="4"/>
  <c r="D107" i="4"/>
  <c r="F108" i="4"/>
  <c r="N108" i="4"/>
  <c r="E63" i="4"/>
  <c r="G64" i="4"/>
  <c r="P65" i="4"/>
  <c r="E67" i="4"/>
  <c r="G68" i="4"/>
  <c r="P69" i="4"/>
  <c r="E71" i="4"/>
  <c r="G72" i="4"/>
  <c r="P73" i="4"/>
  <c r="E75" i="4"/>
  <c r="G76" i="4"/>
  <c r="P77" i="4"/>
  <c r="E79" i="4"/>
  <c r="G80" i="4"/>
  <c r="P81" i="4"/>
  <c r="E83" i="4"/>
  <c r="G84" i="4"/>
  <c r="P85" i="4"/>
  <c r="E87" i="4"/>
  <c r="G88" i="4"/>
  <c r="P89" i="4"/>
  <c r="E91" i="4"/>
  <c r="G92" i="4"/>
  <c r="P93" i="4"/>
  <c r="E95" i="4"/>
  <c r="G96" i="4"/>
  <c r="P97" i="4"/>
  <c r="E99" i="4"/>
  <c r="G100" i="4"/>
  <c r="P101" i="4"/>
  <c r="E103" i="4"/>
  <c r="G104" i="4"/>
  <c r="P105" i="4"/>
  <c r="E107" i="4"/>
  <c r="G108" i="4"/>
  <c r="O108" i="4"/>
  <c r="D62" i="4"/>
  <c r="F63" i="4"/>
  <c r="H64" i="4"/>
  <c r="D66" i="4"/>
  <c r="F67" i="4"/>
  <c r="H68" i="4"/>
  <c r="D70" i="4"/>
  <c r="F71" i="4"/>
  <c r="H72" i="4"/>
  <c r="D74" i="4"/>
  <c r="F75" i="4"/>
  <c r="H76" i="4"/>
  <c r="D78" i="4"/>
  <c r="F79" i="4"/>
  <c r="H80" i="4"/>
  <c r="D82" i="4"/>
  <c r="F83" i="4"/>
  <c r="H84" i="4"/>
  <c r="D86" i="4"/>
  <c r="F87" i="4"/>
  <c r="H88" i="4"/>
  <c r="D90" i="4"/>
  <c r="F91" i="4"/>
  <c r="H92" i="4"/>
  <c r="D94" i="4"/>
  <c r="F95" i="4"/>
  <c r="H96" i="4"/>
  <c r="D98" i="4"/>
  <c r="F99" i="4"/>
  <c r="H100" i="4"/>
  <c r="D102" i="4"/>
  <c r="F103" i="4"/>
  <c r="H104" i="4"/>
  <c r="D106" i="4"/>
  <c r="F107" i="4"/>
  <c r="H108" i="4"/>
  <c r="P108" i="4"/>
  <c r="E62" i="4"/>
  <c r="G63" i="4"/>
  <c r="P64" i="4"/>
  <c r="E66" i="4"/>
  <c r="G67" i="4"/>
  <c r="P68" i="4"/>
  <c r="E70" i="4"/>
  <c r="G71" i="4"/>
  <c r="P72" i="4"/>
  <c r="E74" i="4"/>
  <c r="G75" i="4"/>
  <c r="P76" i="4"/>
  <c r="E78" i="4"/>
  <c r="G79" i="4"/>
  <c r="P80" i="4"/>
  <c r="E82" i="4"/>
  <c r="G83" i="4"/>
  <c r="P84" i="4"/>
  <c r="E86" i="4"/>
  <c r="G87" i="4"/>
  <c r="P88" i="4"/>
  <c r="E90" i="4"/>
  <c r="G91" i="4"/>
  <c r="P92" i="4"/>
  <c r="E94" i="4"/>
  <c r="G95" i="4"/>
  <c r="P96" i="4"/>
  <c r="E98" i="4"/>
  <c r="G99" i="4"/>
  <c r="P100" i="4"/>
  <c r="E102" i="4"/>
  <c r="G103" i="4"/>
  <c r="P104" i="4"/>
  <c r="E106" i="4"/>
  <c r="G107" i="4"/>
  <c r="I108" i="4"/>
  <c r="F62" i="4"/>
  <c r="H63" i="4"/>
  <c r="D65" i="4"/>
  <c r="F66" i="4"/>
  <c r="H67" i="4"/>
  <c r="D69" i="4"/>
  <c r="F70" i="4"/>
  <c r="H71" i="4"/>
  <c r="D73" i="4"/>
  <c r="F74" i="4"/>
  <c r="H75" i="4"/>
  <c r="D77" i="4"/>
  <c r="F78" i="4"/>
  <c r="H79" i="4"/>
  <c r="D81" i="4"/>
  <c r="F82" i="4"/>
  <c r="H83" i="4"/>
  <c r="D85" i="4"/>
  <c r="F86" i="4"/>
  <c r="H87" i="4"/>
  <c r="D89" i="4"/>
  <c r="F90" i="4"/>
  <c r="H91" i="4"/>
  <c r="D93" i="4"/>
  <c r="F94" i="4"/>
  <c r="H95" i="4"/>
  <c r="D97" i="4"/>
  <c r="F98" i="4"/>
  <c r="H99" i="4"/>
  <c r="D101" i="4"/>
  <c r="F102" i="4"/>
  <c r="H103" i="4"/>
  <c r="D105" i="4"/>
  <c r="F106" i="4"/>
  <c r="H107" i="4"/>
  <c r="J108" i="4"/>
  <c r="G62" i="4"/>
  <c r="P63" i="4"/>
  <c r="E65" i="4"/>
  <c r="G66" i="4"/>
  <c r="P67" i="4"/>
  <c r="E69" i="4"/>
  <c r="G70" i="4"/>
  <c r="P71" i="4"/>
  <c r="E73" i="4"/>
  <c r="G74" i="4"/>
  <c r="P75" i="4"/>
  <c r="E77" i="4"/>
  <c r="G78" i="4"/>
  <c r="P79" i="4"/>
  <c r="E81" i="4"/>
  <c r="G82" i="4"/>
  <c r="P83" i="4"/>
  <c r="E85" i="4"/>
  <c r="G86" i="4"/>
  <c r="P87" i="4"/>
  <c r="E89" i="4"/>
  <c r="G90" i="4"/>
  <c r="P91" i="4"/>
  <c r="E93" i="4"/>
  <c r="G94" i="4"/>
  <c r="P95" i="4"/>
  <c r="E97" i="4"/>
  <c r="G98" i="4"/>
  <c r="P99" i="4"/>
  <c r="E101" i="4"/>
  <c r="G102" i="4"/>
  <c r="P103" i="4"/>
  <c r="E105" i="4"/>
  <c r="G106" i="4"/>
  <c r="P107" i="4"/>
  <c r="E5" i="3" l="1"/>
  <c r="D75" i="3" s="1"/>
  <c r="C75" i="3"/>
  <c r="C85" i="3"/>
  <c r="E15" i="3"/>
  <c r="C76" i="3"/>
  <c r="E6" i="3"/>
  <c r="D76" i="3" s="1"/>
  <c r="C87" i="3"/>
  <c r="E17" i="3"/>
  <c r="D87" i="3" s="1"/>
  <c r="E8" i="3"/>
  <c r="F8" i="3" s="1"/>
  <c r="E13" i="3"/>
  <c r="D83" i="3" s="1"/>
  <c r="E14" i="3"/>
  <c r="D19" i="3"/>
  <c r="C89" i="3" s="1"/>
  <c r="E9" i="3"/>
  <c r="D79" i="3" s="1"/>
  <c r="E7" i="3"/>
  <c r="D77" i="3" s="1"/>
  <c r="D81" i="3"/>
  <c r="F11" i="3"/>
  <c r="D74" i="3"/>
  <c r="F4" i="3"/>
  <c r="D80" i="3"/>
  <c r="F10" i="3"/>
  <c r="C73" i="3"/>
  <c r="E3" i="3"/>
  <c r="F17" i="3"/>
  <c r="F5" i="3"/>
  <c r="D88" i="3"/>
  <c r="F18" i="3"/>
  <c r="D85" i="3"/>
  <c r="F15" i="3"/>
  <c r="D86" i="3"/>
  <c r="F16" i="3"/>
  <c r="D84" i="3"/>
  <c r="F14" i="3"/>
  <c r="D82" i="3"/>
  <c r="F12" i="3"/>
  <c r="D78" i="3" l="1"/>
  <c r="F6" i="3"/>
  <c r="G6" i="3" s="1"/>
  <c r="F9" i="3"/>
  <c r="C92" i="3"/>
  <c r="F13" i="3"/>
  <c r="G13" i="3" s="1"/>
  <c r="F7" i="3"/>
  <c r="G7" i="3" s="1"/>
  <c r="A3" i="2"/>
  <c r="A26" i="2" s="1"/>
  <c r="A33" i="2" s="1"/>
  <c r="E2" i="6" s="1"/>
  <c r="D2" i="6" s="1"/>
  <c r="C2" i="6" s="1"/>
  <c r="B2" i="6" s="1"/>
  <c r="E19" i="3"/>
  <c r="F19" i="3" s="1"/>
  <c r="E77" i="3"/>
  <c r="E75" i="3"/>
  <c r="G5" i="3"/>
  <c r="E85" i="3"/>
  <c r="G15" i="3"/>
  <c r="E87" i="3"/>
  <c r="G17" i="3"/>
  <c r="E74" i="3"/>
  <c r="G4" i="3"/>
  <c r="E82" i="3"/>
  <c r="G12" i="3"/>
  <c r="E84" i="3"/>
  <c r="G14" i="3"/>
  <c r="E88" i="3"/>
  <c r="G18" i="3"/>
  <c r="D73" i="3"/>
  <c r="F3" i="3"/>
  <c r="E81" i="3"/>
  <c r="G11" i="3"/>
  <c r="E86" i="3"/>
  <c r="G16" i="3"/>
  <c r="E78" i="3"/>
  <c r="G8" i="3"/>
  <c r="E79" i="3"/>
  <c r="G9" i="3"/>
  <c r="E83" i="3"/>
  <c r="E80" i="3"/>
  <c r="G10" i="3"/>
  <c r="E76" i="3" l="1"/>
  <c r="D89" i="3"/>
  <c r="D92" i="3"/>
  <c r="B3" i="2" s="1"/>
  <c r="B26" i="2" s="1"/>
  <c r="B33" i="2" s="1"/>
  <c r="F2" i="6" s="1"/>
  <c r="F76" i="3"/>
  <c r="H6" i="3"/>
  <c r="F88" i="3"/>
  <c r="H18" i="3"/>
  <c r="F87" i="3"/>
  <c r="H17" i="3"/>
  <c r="F86" i="3"/>
  <c r="H16" i="3"/>
  <c r="F84" i="3"/>
  <c r="H14" i="3"/>
  <c r="F85" i="3"/>
  <c r="H15" i="3"/>
  <c r="F79" i="3"/>
  <c r="H9" i="3"/>
  <c r="F81" i="3"/>
  <c r="H11" i="3"/>
  <c r="F75" i="3"/>
  <c r="H5" i="3"/>
  <c r="F78" i="3"/>
  <c r="H8" i="3"/>
  <c r="F82" i="3"/>
  <c r="H12" i="3"/>
  <c r="F83" i="3"/>
  <c r="H13" i="3"/>
  <c r="F80" i="3"/>
  <c r="H10" i="3"/>
  <c r="E73" i="3"/>
  <c r="G3" i="3"/>
  <c r="F74" i="3"/>
  <c r="H4" i="3"/>
  <c r="F77" i="3"/>
  <c r="H7" i="3"/>
  <c r="E89" i="3"/>
  <c r="G19" i="3"/>
  <c r="E92" i="3" l="1"/>
  <c r="C3" i="2" s="1"/>
  <c r="C26" i="2" s="1"/>
  <c r="C33" i="2" s="1"/>
  <c r="G2" i="6" s="1"/>
  <c r="G77" i="3"/>
  <c r="I7" i="3"/>
  <c r="G86" i="3"/>
  <c r="I16" i="3"/>
  <c r="G83" i="3"/>
  <c r="I13" i="3"/>
  <c r="G81" i="3"/>
  <c r="I11" i="3"/>
  <c r="G82" i="3"/>
  <c r="I12" i="3"/>
  <c r="G79" i="3"/>
  <c r="I9" i="3"/>
  <c r="G87" i="3"/>
  <c r="I17" i="3"/>
  <c r="G74" i="3"/>
  <c r="I4" i="3"/>
  <c r="G78" i="3"/>
  <c r="I8" i="3"/>
  <c r="G85" i="3"/>
  <c r="I15" i="3"/>
  <c r="I18" i="3"/>
  <c r="G88" i="3"/>
  <c r="G80" i="3"/>
  <c r="I10" i="3"/>
  <c r="G75" i="3"/>
  <c r="I5" i="3"/>
  <c r="G76" i="3"/>
  <c r="I6" i="3"/>
  <c r="F73" i="3"/>
  <c r="H3" i="3"/>
  <c r="F89" i="3"/>
  <c r="H19" i="3"/>
  <c r="I14" i="3"/>
  <c r="G84" i="3"/>
  <c r="F92" i="3" l="1"/>
  <c r="D3" i="2" s="1"/>
  <c r="D26" i="2" s="1"/>
  <c r="D33" i="2" s="1"/>
  <c r="H2" i="6" s="1"/>
  <c r="H74" i="3"/>
  <c r="J4" i="3"/>
  <c r="H80" i="3"/>
  <c r="J10" i="3"/>
  <c r="H81" i="3"/>
  <c r="J11" i="3"/>
  <c r="H88" i="3"/>
  <c r="J18" i="3"/>
  <c r="G89" i="3"/>
  <c r="I19" i="3"/>
  <c r="H76" i="3"/>
  <c r="J6" i="3"/>
  <c r="H85" i="3"/>
  <c r="J15" i="3"/>
  <c r="H86" i="3"/>
  <c r="J16" i="3"/>
  <c r="H83" i="3"/>
  <c r="J13" i="3"/>
  <c r="H79" i="3"/>
  <c r="J9" i="3"/>
  <c r="H87" i="3"/>
  <c r="J17" i="3"/>
  <c r="H78" i="3"/>
  <c r="J8" i="3"/>
  <c r="H82" i="3"/>
  <c r="J12" i="3"/>
  <c r="H77" i="3"/>
  <c r="J7" i="3"/>
  <c r="G73" i="3"/>
  <c r="I3" i="3"/>
  <c r="H75" i="3"/>
  <c r="J5" i="3"/>
  <c r="H84" i="3"/>
  <c r="J14" i="3"/>
  <c r="G92" i="3" l="1"/>
  <c r="E3" i="2" s="1"/>
  <c r="E26" i="2" s="1"/>
  <c r="E33" i="2" s="1"/>
  <c r="I2" i="6" s="1"/>
  <c r="I75" i="3"/>
  <c r="K5" i="3"/>
  <c r="I86" i="3"/>
  <c r="K16" i="3"/>
  <c r="I88" i="3"/>
  <c r="K18" i="3"/>
  <c r="I87" i="3"/>
  <c r="K17" i="3"/>
  <c r="H73" i="3"/>
  <c r="J3" i="3"/>
  <c r="I85" i="3"/>
  <c r="K15" i="3"/>
  <c r="I79" i="3"/>
  <c r="K9" i="3"/>
  <c r="I80" i="3"/>
  <c r="K10" i="3"/>
  <c r="I78" i="3"/>
  <c r="K8" i="3"/>
  <c r="I81" i="3"/>
  <c r="K11" i="3"/>
  <c r="I77" i="3"/>
  <c r="K7" i="3"/>
  <c r="I76" i="3"/>
  <c r="K6" i="3"/>
  <c r="I84" i="3"/>
  <c r="K14" i="3"/>
  <c r="I74" i="3"/>
  <c r="K4" i="3"/>
  <c r="I82" i="3"/>
  <c r="K12" i="3"/>
  <c r="I83" i="3"/>
  <c r="K13" i="3"/>
  <c r="H89" i="3"/>
  <c r="J19" i="3"/>
  <c r="H92" i="3" l="1"/>
  <c r="F3" i="2" s="1"/>
  <c r="F26" i="2" s="1"/>
  <c r="F33" i="2" s="1"/>
  <c r="J2" i="6" s="1"/>
  <c r="J80" i="3"/>
  <c r="L10" i="3"/>
  <c r="J87" i="3"/>
  <c r="L17" i="3"/>
  <c r="J82" i="3"/>
  <c r="L12" i="3"/>
  <c r="J79" i="3"/>
  <c r="L9" i="3"/>
  <c r="J88" i="3"/>
  <c r="L18" i="3"/>
  <c r="J83" i="3"/>
  <c r="L13" i="3"/>
  <c r="J77" i="3"/>
  <c r="L7" i="3"/>
  <c r="J74" i="3"/>
  <c r="L4" i="3"/>
  <c r="J81" i="3"/>
  <c r="L11" i="3"/>
  <c r="J86" i="3"/>
  <c r="L16" i="3"/>
  <c r="J76" i="3"/>
  <c r="L6" i="3"/>
  <c r="J85" i="3"/>
  <c r="L15" i="3"/>
  <c r="I89" i="3"/>
  <c r="K19" i="3"/>
  <c r="J84" i="3"/>
  <c r="L14" i="3"/>
  <c r="J78" i="3"/>
  <c r="L8" i="3"/>
  <c r="I73" i="3"/>
  <c r="I92" i="3" s="1"/>
  <c r="G3" i="2" s="1"/>
  <c r="G26" i="2" s="1"/>
  <c r="G33" i="2" s="1"/>
  <c r="K2" i="6" s="1"/>
  <c r="K3" i="3"/>
  <c r="J75" i="3"/>
  <c r="L5" i="3"/>
  <c r="K74" i="3" l="1"/>
  <c r="M4" i="3"/>
  <c r="K79" i="3"/>
  <c r="M9" i="3"/>
  <c r="K85" i="3"/>
  <c r="M15" i="3"/>
  <c r="K76" i="3"/>
  <c r="M6" i="3"/>
  <c r="K84" i="3"/>
  <c r="M14" i="3"/>
  <c r="K86" i="3"/>
  <c r="M16" i="3"/>
  <c r="K87" i="3"/>
  <c r="M17" i="3"/>
  <c r="K77" i="3"/>
  <c r="M7" i="3"/>
  <c r="K83" i="3"/>
  <c r="M13" i="3"/>
  <c r="K82" i="3"/>
  <c r="M12" i="3"/>
  <c r="J89" i="3"/>
  <c r="L19" i="3"/>
  <c r="K81" i="3"/>
  <c r="M11" i="3"/>
  <c r="K80" i="3"/>
  <c r="M10" i="3"/>
  <c r="J73" i="3"/>
  <c r="L3" i="3"/>
  <c r="K78" i="3"/>
  <c r="M8" i="3"/>
  <c r="K75" i="3"/>
  <c r="M5" i="3"/>
  <c r="K88" i="3"/>
  <c r="M18" i="3"/>
  <c r="J92" i="3" l="1"/>
  <c r="H3" i="2" s="1"/>
  <c r="H26" i="2" s="1"/>
  <c r="H33" i="2" s="1"/>
  <c r="L2" i="6" s="1"/>
  <c r="L76" i="3"/>
  <c r="N6" i="3"/>
  <c r="L81" i="3"/>
  <c r="N11" i="3"/>
  <c r="L77" i="3"/>
  <c r="N7" i="3"/>
  <c r="L87" i="3"/>
  <c r="N17" i="3"/>
  <c r="L85" i="3"/>
  <c r="N15" i="3"/>
  <c r="L75" i="3"/>
  <c r="N5" i="3"/>
  <c r="K73" i="3"/>
  <c r="M3" i="3"/>
  <c r="L86" i="3"/>
  <c r="N16" i="3"/>
  <c r="L79" i="3"/>
  <c r="N9" i="3"/>
  <c r="L78" i="3"/>
  <c r="N8" i="3"/>
  <c r="L82" i="3"/>
  <c r="N12" i="3"/>
  <c r="L80" i="3"/>
  <c r="N10" i="3"/>
  <c r="L83" i="3"/>
  <c r="N13" i="3"/>
  <c r="L74" i="3"/>
  <c r="N4" i="3"/>
  <c r="K89" i="3"/>
  <c r="M19" i="3"/>
  <c r="L88" i="3"/>
  <c r="N18" i="3"/>
  <c r="L84" i="3"/>
  <c r="N14" i="3"/>
  <c r="K92" i="3" l="1"/>
  <c r="I3" i="2" s="1"/>
  <c r="I26" i="2" s="1"/>
  <c r="I33" i="2" s="1"/>
  <c r="M2" i="6" s="1"/>
  <c r="M86" i="3"/>
  <c r="O16" i="3"/>
  <c r="M87" i="3"/>
  <c r="O17" i="3"/>
  <c r="M88" i="3"/>
  <c r="O18" i="3"/>
  <c r="M77" i="3"/>
  <c r="O7" i="3"/>
  <c r="M78" i="3"/>
  <c r="O8" i="3"/>
  <c r="M81" i="3"/>
  <c r="O11" i="3"/>
  <c r="M82" i="3"/>
  <c r="O12" i="3"/>
  <c r="M74" i="3"/>
  <c r="O4" i="3"/>
  <c r="M75" i="3"/>
  <c r="O5" i="3"/>
  <c r="M80" i="3"/>
  <c r="O10" i="3"/>
  <c r="L73" i="3"/>
  <c r="N3" i="3"/>
  <c r="M83" i="3"/>
  <c r="O13" i="3"/>
  <c r="M79" i="3"/>
  <c r="O9" i="3"/>
  <c r="M76" i="3"/>
  <c r="O6" i="3"/>
  <c r="L89" i="3"/>
  <c r="N19" i="3"/>
  <c r="M84" i="3"/>
  <c r="O14" i="3"/>
  <c r="M85" i="3"/>
  <c r="O15" i="3"/>
  <c r="L92" i="3" l="1"/>
  <c r="J3" i="2" s="1"/>
  <c r="J26" i="2" s="1"/>
  <c r="J33" i="2" s="1"/>
  <c r="N2" i="6" s="1"/>
  <c r="N74" i="3"/>
  <c r="P4" i="3"/>
  <c r="N77" i="3"/>
  <c r="P7" i="3"/>
  <c r="N83" i="3"/>
  <c r="P13" i="3"/>
  <c r="N82" i="3"/>
  <c r="P12" i="3"/>
  <c r="N80" i="3"/>
  <c r="P10" i="3"/>
  <c r="P17" i="3"/>
  <c r="N87" i="3"/>
  <c r="N88" i="3"/>
  <c r="P18" i="3"/>
  <c r="N76" i="3"/>
  <c r="P6" i="3"/>
  <c r="N81" i="3"/>
  <c r="P11" i="3"/>
  <c r="N84" i="3"/>
  <c r="P14" i="3"/>
  <c r="M73" i="3"/>
  <c r="O3" i="3"/>
  <c r="N85" i="3"/>
  <c r="P15" i="3"/>
  <c r="N75" i="3"/>
  <c r="P5" i="3"/>
  <c r="N86" i="3"/>
  <c r="P16" i="3"/>
  <c r="M89" i="3"/>
  <c r="O19" i="3"/>
  <c r="N79" i="3"/>
  <c r="P9" i="3"/>
  <c r="N78" i="3"/>
  <c r="P8" i="3"/>
  <c r="M92" i="3" l="1"/>
  <c r="K3" i="2" s="1"/>
  <c r="K26" i="2" s="1"/>
  <c r="K33" i="2" s="1"/>
  <c r="O2" i="6" s="1"/>
  <c r="O85" i="3"/>
  <c r="Q15" i="3"/>
  <c r="P19" i="3"/>
  <c r="N89" i="3"/>
  <c r="N73" i="3"/>
  <c r="N92" i="3" s="1"/>
  <c r="L3" i="2" s="1"/>
  <c r="L26" i="2" s="1"/>
  <c r="L33" i="2" s="1"/>
  <c r="P2" i="6" s="1"/>
  <c r="P3" i="3"/>
  <c r="Q14" i="3"/>
  <c r="O84" i="3"/>
  <c r="O77" i="3"/>
  <c r="Q7" i="3"/>
  <c r="O82" i="3"/>
  <c r="Q12" i="3"/>
  <c r="O83" i="3"/>
  <c r="Q13" i="3"/>
  <c r="O86" i="3"/>
  <c r="Q16" i="3"/>
  <c r="O87" i="3"/>
  <c r="Q17" i="3"/>
  <c r="O75" i="3"/>
  <c r="Q5" i="3"/>
  <c r="O81" i="3"/>
  <c r="Q11" i="3"/>
  <c r="O74" i="3"/>
  <c r="Q4" i="3"/>
  <c r="O79" i="3"/>
  <c r="Q9" i="3"/>
  <c r="O76" i="3"/>
  <c r="Q6" i="3"/>
  <c r="O88" i="3"/>
  <c r="Q18" i="3"/>
  <c r="O78" i="3"/>
  <c r="Q8" i="3"/>
  <c r="O80" i="3"/>
  <c r="Q10" i="3"/>
  <c r="P88" i="3" l="1"/>
  <c r="R18" i="3"/>
  <c r="P78" i="3"/>
  <c r="R8" i="3"/>
  <c r="P74" i="3"/>
  <c r="R4" i="3"/>
  <c r="P86" i="3"/>
  <c r="R16" i="3"/>
  <c r="P83" i="3"/>
  <c r="R13" i="3"/>
  <c r="P81" i="3"/>
  <c r="R11" i="3"/>
  <c r="P82" i="3"/>
  <c r="R12" i="3"/>
  <c r="O89" i="3"/>
  <c r="Q19" i="3"/>
  <c r="P84" i="3"/>
  <c r="R14" i="3"/>
  <c r="P76" i="3"/>
  <c r="R6" i="3"/>
  <c r="P80" i="3"/>
  <c r="R10" i="3"/>
  <c r="P87" i="3"/>
  <c r="R17" i="3"/>
  <c r="P85" i="3"/>
  <c r="R15" i="3"/>
  <c r="O73" i="3"/>
  <c r="Q3" i="3"/>
  <c r="P75" i="3"/>
  <c r="R5" i="3"/>
  <c r="P79" i="3"/>
  <c r="R9" i="3"/>
  <c r="P77" i="3"/>
  <c r="R7" i="3"/>
  <c r="O92" i="3" l="1"/>
  <c r="M3" i="2" s="1"/>
  <c r="M26" i="2" s="1"/>
  <c r="M33" i="2" s="1"/>
  <c r="Q2" i="6" s="1"/>
  <c r="Q75" i="3"/>
  <c r="S5" i="3"/>
  <c r="Q82" i="3"/>
  <c r="S12" i="3"/>
  <c r="Q74" i="3"/>
  <c r="S4" i="3"/>
  <c r="P89" i="3"/>
  <c r="R19" i="3"/>
  <c r="Q81" i="3"/>
  <c r="S11" i="3"/>
  <c r="Q78" i="3"/>
  <c r="S8" i="3"/>
  <c r="Q86" i="3"/>
  <c r="S16" i="3"/>
  <c r="Q79" i="3"/>
  <c r="S9" i="3"/>
  <c r="Q80" i="3"/>
  <c r="S10" i="3"/>
  <c r="Q76" i="3"/>
  <c r="S6" i="3"/>
  <c r="Q85" i="3"/>
  <c r="S15" i="3"/>
  <c r="Q83" i="3"/>
  <c r="S13" i="3"/>
  <c r="Q88" i="3"/>
  <c r="S18" i="3"/>
  <c r="Q87" i="3"/>
  <c r="S17" i="3"/>
  <c r="P73" i="3"/>
  <c r="R3" i="3"/>
  <c r="Q77" i="3"/>
  <c r="S7" i="3"/>
  <c r="Q84" i="3"/>
  <c r="S14" i="3"/>
  <c r="P92" i="3" l="1"/>
  <c r="N3" i="2" s="1"/>
  <c r="N26" i="2" s="1"/>
  <c r="N33" i="2" s="1"/>
  <c r="R2" i="6" s="1"/>
  <c r="R77" i="3"/>
  <c r="T7" i="3"/>
  <c r="R85" i="3"/>
  <c r="T15" i="3"/>
  <c r="Q89" i="3"/>
  <c r="S19" i="3"/>
  <c r="R86" i="3"/>
  <c r="T16" i="3"/>
  <c r="R76" i="3"/>
  <c r="T6" i="3"/>
  <c r="R78" i="3"/>
  <c r="T8" i="3"/>
  <c r="R82" i="3"/>
  <c r="T12" i="3"/>
  <c r="R79" i="3"/>
  <c r="T9" i="3"/>
  <c r="R87" i="3"/>
  <c r="T17" i="3"/>
  <c r="R84" i="3"/>
  <c r="T14" i="3"/>
  <c r="R80" i="3"/>
  <c r="T10" i="3"/>
  <c r="R75" i="3"/>
  <c r="T5" i="3"/>
  <c r="R83" i="3"/>
  <c r="T13" i="3"/>
  <c r="Q73" i="3"/>
  <c r="S3" i="3"/>
  <c r="R74" i="3"/>
  <c r="T4" i="3"/>
  <c r="R88" i="3"/>
  <c r="T18" i="3"/>
  <c r="R81" i="3"/>
  <c r="T11" i="3"/>
  <c r="Q92" i="3" l="1"/>
  <c r="O3" i="2" s="1"/>
  <c r="O26" i="2" s="1"/>
  <c r="O33" i="2" s="1"/>
  <c r="S2" i="6" s="1"/>
  <c r="S75" i="3"/>
  <c r="U5" i="3"/>
  <c r="S79" i="3"/>
  <c r="U9" i="3"/>
  <c r="S86" i="3"/>
  <c r="U16" i="3"/>
  <c r="S88" i="3"/>
  <c r="U18" i="3"/>
  <c r="S80" i="3"/>
  <c r="U10" i="3"/>
  <c r="S78" i="3"/>
  <c r="U8" i="3"/>
  <c r="S85" i="3"/>
  <c r="U15" i="3"/>
  <c r="S82" i="3"/>
  <c r="U12" i="3"/>
  <c r="R89" i="3"/>
  <c r="T19" i="3"/>
  <c r="R73" i="3"/>
  <c r="R92" i="3" s="1"/>
  <c r="P3" i="2" s="1"/>
  <c r="P26" i="2" s="1"/>
  <c r="P33" i="2" s="1"/>
  <c r="T2" i="6" s="1"/>
  <c r="T3" i="3"/>
  <c r="S83" i="3"/>
  <c r="U13" i="3"/>
  <c r="S87" i="3"/>
  <c r="U17" i="3"/>
  <c r="S77" i="3"/>
  <c r="U7" i="3"/>
  <c r="S74" i="3"/>
  <c r="U4" i="3"/>
  <c r="S84" i="3"/>
  <c r="U14" i="3"/>
  <c r="S81" i="3"/>
  <c r="U11" i="3"/>
  <c r="S76" i="3"/>
  <c r="U6" i="3"/>
  <c r="T81" i="3" l="1"/>
  <c r="V11" i="3"/>
  <c r="T87" i="3"/>
  <c r="V17" i="3"/>
  <c r="T82" i="3"/>
  <c r="V12" i="3"/>
  <c r="T88" i="3"/>
  <c r="V18" i="3"/>
  <c r="T84" i="3"/>
  <c r="V14" i="3"/>
  <c r="S73" i="3"/>
  <c r="U3" i="3"/>
  <c r="T78" i="3"/>
  <c r="V8" i="3"/>
  <c r="T79" i="3"/>
  <c r="V9" i="3"/>
  <c r="T86" i="3"/>
  <c r="V16" i="3"/>
  <c r="T85" i="3"/>
  <c r="V15" i="3"/>
  <c r="T74" i="3"/>
  <c r="V4" i="3"/>
  <c r="T77" i="3"/>
  <c r="V7" i="3"/>
  <c r="S89" i="3"/>
  <c r="U19" i="3"/>
  <c r="T75" i="3"/>
  <c r="V5" i="3"/>
  <c r="T83" i="3"/>
  <c r="V13" i="3"/>
  <c r="T76" i="3"/>
  <c r="V6" i="3"/>
  <c r="T80" i="3"/>
  <c r="V10" i="3"/>
  <c r="S92" i="3" l="1"/>
  <c r="Q3" i="2" s="1"/>
  <c r="Q26" i="2" s="1"/>
  <c r="Q33" i="2" s="1"/>
  <c r="U2" i="6" s="1"/>
  <c r="U88" i="3"/>
  <c r="W18" i="3"/>
  <c r="U78" i="3"/>
  <c r="W8" i="3"/>
  <c r="U85" i="3"/>
  <c r="W15" i="3"/>
  <c r="T73" i="3"/>
  <c r="V3" i="3"/>
  <c r="U87" i="3"/>
  <c r="W17" i="3"/>
  <c r="U76" i="3"/>
  <c r="W6" i="3"/>
  <c r="U82" i="3"/>
  <c r="W12" i="3"/>
  <c r="U79" i="3"/>
  <c r="W9" i="3"/>
  <c r="U74" i="3"/>
  <c r="W4" i="3"/>
  <c r="U80" i="3"/>
  <c r="W10" i="3"/>
  <c r="U86" i="3"/>
  <c r="W16" i="3"/>
  <c r="U81" i="3"/>
  <c r="W11" i="3"/>
  <c r="U77" i="3"/>
  <c r="W7" i="3"/>
  <c r="U83" i="3"/>
  <c r="W13" i="3"/>
  <c r="U75" i="3"/>
  <c r="W5" i="3"/>
  <c r="T89" i="3"/>
  <c r="V19" i="3"/>
  <c r="U84" i="3"/>
  <c r="W14" i="3"/>
  <c r="T92" i="3" l="1"/>
  <c r="R3" i="2" s="1"/>
  <c r="R26" i="2" s="1"/>
  <c r="R33" i="2" s="1"/>
  <c r="V2" i="6" s="1"/>
  <c r="V81" i="3"/>
  <c r="X11" i="3"/>
  <c r="V79" i="3"/>
  <c r="X9" i="3"/>
  <c r="U73" i="3"/>
  <c r="W3" i="3"/>
  <c r="U89" i="3"/>
  <c r="W19" i="3"/>
  <c r="V85" i="3"/>
  <c r="X15" i="3"/>
  <c r="V80" i="3"/>
  <c r="X10" i="3"/>
  <c r="V78" i="3"/>
  <c r="X8" i="3"/>
  <c r="V75" i="3"/>
  <c r="X5" i="3"/>
  <c r="V82" i="3"/>
  <c r="X12" i="3"/>
  <c r="V83" i="3"/>
  <c r="X13" i="3"/>
  <c r="V76" i="3"/>
  <c r="X6" i="3"/>
  <c r="X17" i="3"/>
  <c r="V87" i="3"/>
  <c r="V86" i="3"/>
  <c r="X16" i="3"/>
  <c r="V84" i="3"/>
  <c r="X14" i="3"/>
  <c r="V77" i="3"/>
  <c r="X7" i="3"/>
  <c r="V74" i="3"/>
  <c r="X4" i="3"/>
  <c r="V88" i="3"/>
  <c r="X18" i="3"/>
  <c r="U92" i="3" l="1"/>
  <c r="S3" i="2" s="1"/>
  <c r="S26" i="2" s="1"/>
  <c r="S33" i="2" s="1"/>
  <c r="W2" i="6" s="1"/>
  <c r="W75" i="3"/>
  <c r="Y5" i="3"/>
  <c r="V89" i="3"/>
  <c r="X19" i="3"/>
  <c r="W87" i="3"/>
  <c r="Y17" i="3"/>
  <c r="W83" i="3"/>
  <c r="Y13" i="3"/>
  <c r="W79" i="3"/>
  <c r="Y9" i="3"/>
  <c r="W78" i="3"/>
  <c r="Y8" i="3"/>
  <c r="Y14" i="3"/>
  <c r="W84" i="3"/>
  <c r="W80" i="3"/>
  <c r="Y10" i="3"/>
  <c r="W77" i="3"/>
  <c r="Y7" i="3"/>
  <c r="V73" i="3"/>
  <c r="V92" i="3" s="1"/>
  <c r="T3" i="2" s="1"/>
  <c r="T26" i="2" s="1"/>
  <c r="T33" i="2" s="1"/>
  <c r="X2" i="6" s="1"/>
  <c r="X3" i="3"/>
  <c r="W86" i="3"/>
  <c r="Y16" i="3"/>
  <c r="W82" i="3"/>
  <c r="Y12" i="3"/>
  <c r="W81" i="3"/>
  <c r="Y11" i="3"/>
  <c r="W74" i="3"/>
  <c r="Y4" i="3"/>
  <c r="W76" i="3"/>
  <c r="Y6" i="3"/>
  <c r="W88" i="3"/>
  <c r="Y18" i="3"/>
  <c r="W85" i="3"/>
  <c r="Y15" i="3"/>
  <c r="X88" i="3" l="1"/>
  <c r="Z18" i="3"/>
  <c r="X80" i="3"/>
  <c r="Z10" i="3"/>
  <c r="X83" i="3"/>
  <c r="Z13" i="3"/>
  <c r="X86" i="3"/>
  <c r="Z16" i="3"/>
  <c r="X74" i="3"/>
  <c r="Z4" i="3"/>
  <c r="X78" i="3"/>
  <c r="Z8" i="3"/>
  <c r="W89" i="3"/>
  <c r="Y19" i="3"/>
  <c r="X87" i="3"/>
  <c r="Z17" i="3"/>
  <c r="X76" i="3"/>
  <c r="Z6" i="3"/>
  <c r="W73" i="3"/>
  <c r="Y3" i="3"/>
  <c r="X81" i="3"/>
  <c r="Z11" i="3"/>
  <c r="X77" i="3"/>
  <c r="Z7" i="3"/>
  <c r="X75" i="3"/>
  <c r="Z5" i="3"/>
  <c r="X82" i="3"/>
  <c r="Z12" i="3"/>
  <c r="X84" i="3"/>
  <c r="Z14" i="3"/>
  <c r="X85" i="3"/>
  <c r="Z15" i="3"/>
  <c r="X79" i="3"/>
  <c r="Z9" i="3"/>
  <c r="W92" i="3" l="1"/>
  <c r="U3" i="2" s="1"/>
  <c r="U26" i="2" s="1"/>
  <c r="U33" i="2" s="1"/>
  <c r="Y2" i="6" s="1"/>
  <c r="Y86" i="3"/>
  <c r="AA16" i="3"/>
  <c r="Y77" i="3"/>
  <c r="AA7" i="3"/>
  <c r="Y81" i="3"/>
  <c r="AA11" i="3"/>
  <c r="X73" i="3"/>
  <c r="X92" i="3" s="1"/>
  <c r="V3" i="2" s="1"/>
  <c r="V26" i="2" s="1"/>
  <c r="V33" i="2" s="1"/>
  <c r="Z2" i="6" s="1"/>
  <c r="Z3" i="3"/>
  <c r="Y78" i="3"/>
  <c r="AA8" i="3"/>
  <c r="Y80" i="3"/>
  <c r="AA10" i="3"/>
  <c r="X89" i="3"/>
  <c r="Z19" i="3"/>
  <c r="Y85" i="3"/>
  <c r="AA15" i="3"/>
  <c r="Y83" i="3"/>
  <c r="AA13" i="3"/>
  <c r="Y79" i="3"/>
  <c r="AA9" i="3"/>
  <c r="Y76" i="3"/>
  <c r="AA6" i="3"/>
  <c r="Y88" i="3"/>
  <c r="AA18" i="3"/>
  <c r="Y87" i="3"/>
  <c r="AA17" i="3"/>
  <c r="Y84" i="3"/>
  <c r="AA14" i="3"/>
  <c r="Y82" i="3"/>
  <c r="AA12" i="3"/>
  <c r="Y75" i="3"/>
  <c r="AA5" i="3"/>
  <c r="Y74" i="3"/>
  <c r="AA4" i="3"/>
  <c r="Z88" i="3" l="1"/>
  <c r="AB18" i="3"/>
  <c r="Z75" i="3"/>
  <c r="AB5" i="3"/>
  <c r="Z76" i="3"/>
  <c r="AB6" i="3"/>
  <c r="Z79" i="3"/>
  <c r="AB9" i="3"/>
  <c r="Z77" i="3"/>
  <c r="AB7" i="3"/>
  <c r="Y89" i="3"/>
  <c r="AA19" i="3"/>
  <c r="Z84" i="3"/>
  <c r="AB14" i="3"/>
  <c r="Z80" i="3"/>
  <c r="AB10" i="3"/>
  <c r="Z85" i="3"/>
  <c r="AB15" i="3"/>
  <c r="Z82" i="3"/>
  <c r="AB12" i="3"/>
  <c r="Z74" i="3"/>
  <c r="AB4" i="3"/>
  <c r="Z83" i="3"/>
  <c r="AB13" i="3"/>
  <c r="Z86" i="3"/>
  <c r="AB16" i="3"/>
  <c r="Y73" i="3"/>
  <c r="Y92" i="3" s="1"/>
  <c r="W3" i="2" s="1"/>
  <c r="W26" i="2" s="1"/>
  <c r="W33" i="2" s="1"/>
  <c r="AA2" i="6" s="1"/>
  <c r="AA3" i="3"/>
  <c r="Z81" i="3"/>
  <c r="AB11" i="3"/>
  <c r="Z87" i="3"/>
  <c r="AB17" i="3"/>
  <c r="Z78" i="3"/>
  <c r="AB8" i="3"/>
  <c r="AA83" i="3" l="1"/>
  <c r="AC13" i="3"/>
  <c r="AA80" i="3"/>
  <c r="AC10" i="3"/>
  <c r="AA79" i="3"/>
  <c r="AC9" i="3"/>
  <c r="AA84" i="3"/>
  <c r="AC14" i="3"/>
  <c r="AA82" i="3"/>
  <c r="AC12" i="3"/>
  <c r="Z89" i="3"/>
  <c r="AB19" i="3"/>
  <c r="AA75" i="3"/>
  <c r="AC5" i="3"/>
  <c r="AA76" i="3"/>
  <c r="AC6" i="3"/>
  <c r="AA81" i="3"/>
  <c r="AC11" i="3"/>
  <c r="AA78" i="3"/>
  <c r="AC8" i="3"/>
  <c r="AA85" i="3"/>
  <c r="AC15" i="3"/>
  <c r="AA88" i="3"/>
  <c r="AC18" i="3"/>
  <c r="AA87" i="3"/>
  <c r="AC17" i="3"/>
  <c r="AA74" i="3"/>
  <c r="AC4" i="3"/>
  <c r="Z73" i="3"/>
  <c r="Z92" i="3" s="1"/>
  <c r="X3" i="2" s="1"/>
  <c r="X26" i="2" s="1"/>
  <c r="X33" i="2" s="1"/>
  <c r="AB2" i="6" s="1"/>
  <c r="AB3" i="3"/>
  <c r="AA86" i="3"/>
  <c r="AC16" i="3"/>
  <c r="AA77" i="3"/>
  <c r="AC7" i="3"/>
  <c r="AB88" i="3" l="1"/>
  <c r="AD18" i="3"/>
  <c r="AB76" i="3"/>
  <c r="AD6" i="3"/>
  <c r="AB84" i="3"/>
  <c r="AD14" i="3"/>
  <c r="AB85" i="3"/>
  <c r="AD15" i="3"/>
  <c r="AB74" i="3"/>
  <c r="AD4" i="3"/>
  <c r="AB78" i="3"/>
  <c r="AD8" i="3"/>
  <c r="AB80" i="3"/>
  <c r="AD10" i="3"/>
  <c r="AB86" i="3"/>
  <c r="AD16" i="3"/>
  <c r="AB75" i="3"/>
  <c r="AD5" i="3"/>
  <c r="AA89" i="3"/>
  <c r="AC19" i="3"/>
  <c r="AA73" i="3"/>
  <c r="AC3" i="3"/>
  <c r="AB79" i="3"/>
  <c r="AD9" i="3"/>
  <c r="AB87" i="3"/>
  <c r="AD17" i="3"/>
  <c r="AB81" i="3"/>
  <c r="AD11" i="3"/>
  <c r="AB83" i="3"/>
  <c r="AD13" i="3"/>
  <c r="AB77" i="3"/>
  <c r="AD7" i="3"/>
  <c r="AB82" i="3"/>
  <c r="AD12" i="3"/>
  <c r="AA92" i="3" l="1"/>
  <c r="Y3" i="2" s="1"/>
  <c r="Y26" i="2" s="1"/>
  <c r="Y33" i="2" s="1"/>
  <c r="AC2" i="6" s="1"/>
  <c r="AC79" i="3"/>
  <c r="AE9" i="3"/>
  <c r="AC86" i="3"/>
  <c r="AE16" i="3"/>
  <c r="AC85" i="3"/>
  <c r="AE15" i="3"/>
  <c r="AC77" i="3"/>
  <c r="AE7" i="3"/>
  <c r="AB73" i="3"/>
  <c r="AD3" i="3"/>
  <c r="AB89" i="3"/>
  <c r="AD19" i="3"/>
  <c r="AC76" i="3"/>
  <c r="AE6" i="3"/>
  <c r="AC80" i="3"/>
  <c r="AE10" i="3"/>
  <c r="AC81" i="3"/>
  <c r="AE11" i="3"/>
  <c r="AC78" i="3"/>
  <c r="AE8" i="3"/>
  <c r="AC83" i="3"/>
  <c r="AE13" i="3"/>
  <c r="AC84" i="3"/>
  <c r="AE14" i="3"/>
  <c r="AC87" i="3"/>
  <c r="AE17" i="3"/>
  <c r="AC75" i="3"/>
  <c r="AE5" i="3"/>
  <c r="AC88" i="3"/>
  <c r="AE18" i="3"/>
  <c r="AC82" i="3"/>
  <c r="AE12" i="3"/>
  <c r="AC74" i="3"/>
  <c r="AE4" i="3"/>
  <c r="AB92" i="3" l="1"/>
  <c r="Z3" i="2" s="1"/>
  <c r="Z26" i="2" s="1"/>
  <c r="Z33" i="2" s="1"/>
  <c r="AD2" i="6" s="1"/>
  <c r="AD80" i="3"/>
  <c r="AF10" i="3"/>
  <c r="AD85" i="3"/>
  <c r="AF15" i="3"/>
  <c r="AD75" i="3"/>
  <c r="AF5" i="3"/>
  <c r="AD86" i="3"/>
  <c r="AF16" i="3"/>
  <c r="AD77" i="3"/>
  <c r="AF7" i="3"/>
  <c r="AD76" i="3"/>
  <c r="AF6" i="3"/>
  <c r="AD78" i="3"/>
  <c r="AF8" i="3"/>
  <c r="AC89" i="3"/>
  <c r="AE19" i="3"/>
  <c r="AD84" i="3"/>
  <c r="AF14" i="3"/>
  <c r="AD83" i="3"/>
  <c r="AF13" i="3"/>
  <c r="AD87" i="3"/>
  <c r="AF17" i="3"/>
  <c r="AD81" i="3"/>
  <c r="AF11" i="3"/>
  <c r="AC73" i="3"/>
  <c r="AE3" i="3"/>
  <c r="AD79" i="3"/>
  <c r="AF9" i="3"/>
  <c r="AD82" i="3"/>
  <c r="AF12" i="3"/>
  <c r="AD88" i="3"/>
  <c r="AF18" i="3"/>
  <c r="AD74" i="3"/>
  <c r="AF4" i="3"/>
  <c r="AC92" i="3" l="1"/>
  <c r="AA3" i="2" s="1"/>
  <c r="AA26" i="2" s="1"/>
  <c r="AA33" i="2" s="1"/>
  <c r="AE2" i="6" s="1"/>
  <c r="AE81" i="3"/>
  <c r="AG11" i="3"/>
  <c r="AE87" i="3"/>
  <c r="AG17" i="3"/>
  <c r="AE76" i="3"/>
  <c r="AG6" i="3"/>
  <c r="AD89" i="3"/>
  <c r="AF19" i="3"/>
  <c r="AE78" i="3"/>
  <c r="AG8" i="3"/>
  <c r="AE83" i="3"/>
  <c r="AG13" i="3"/>
  <c r="AE85" i="3"/>
  <c r="AG15" i="3"/>
  <c r="AE86" i="3"/>
  <c r="AG16" i="3"/>
  <c r="AE75" i="3"/>
  <c r="AG5" i="3"/>
  <c r="AE74" i="3"/>
  <c r="AG4" i="3"/>
  <c r="AD73" i="3"/>
  <c r="AF3" i="3"/>
  <c r="AE84" i="3"/>
  <c r="AG14" i="3"/>
  <c r="AE77" i="3"/>
  <c r="AG7" i="3"/>
  <c r="AE80" i="3"/>
  <c r="AG10" i="3"/>
  <c r="AE88" i="3"/>
  <c r="AG18" i="3"/>
  <c r="AE82" i="3"/>
  <c r="AG12" i="3"/>
  <c r="AE79" i="3"/>
  <c r="AG9" i="3"/>
  <c r="AD92" i="3" l="1"/>
  <c r="AB3" i="2" s="1"/>
  <c r="AB26" i="2" s="1"/>
  <c r="AB33" i="2" s="1"/>
  <c r="AF2" i="6" s="1"/>
  <c r="AF86" i="3"/>
  <c r="AH16" i="3"/>
  <c r="AF85" i="3"/>
  <c r="AH15" i="3"/>
  <c r="AF87" i="3"/>
  <c r="AH17" i="3"/>
  <c r="AF84" i="3"/>
  <c r="AH14" i="3"/>
  <c r="AF88" i="3"/>
  <c r="AH18" i="3"/>
  <c r="AE73" i="3"/>
  <c r="AE92" i="3" s="1"/>
  <c r="AC3" i="2" s="1"/>
  <c r="AC26" i="2" s="1"/>
  <c r="AC33" i="2" s="1"/>
  <c r="AG2" i="6" s="1"/>
  <c r="AG3" i="3"/>
  <c r="AF80" i="3"/>
  <c r="AH10" i="3"/>
  <c r="AF83" i="3"/>
  <c r="AH13" i="3"/>
  <c r="AE89" i="3"/>
  <c r="AG19" i="3"/>
  <c r="AF76" i="3"/>
  <c r="AH6" i="3"/>
  <c r="AF74" i="3"/>
  <c r="AH4" i="3"/>
  <c r="AF77" i="3"/>
  <c r="AH7" i="3"/>
  <c r="AF75" i="3"/>
  <c r="AH5" i="3"/>
  <c r="AF81" i="3"/>
  <c r="AH11" i="3"/>
  <c r="AF82" i="3"/>
  <c r="AH12" i="3"/>
  <c r="AF79" i="3"/>
  <c r="AH9" i="3"/>
  <c r="AF78" i="3"/>
  <c r="AH8" i="3"/>
  <c r="AG79" i="3" l="1"/>
  <c r="AI9" i="3"/>
  <c r="AH79" i="3" s="1"/>
  <c r="AG83" i="3"/>
  <c r="AI13" i="3"/>
  <c r="AH83" i="3" s="1"/>
  <c r="AG87" i="3"/>
  <c r="AI17" i="3"/>
  <c r="AH87" i="3" s="1"/>
  <c r="AG76" i="3"/>
  <c r="AI6" i="3"/>
  <c r="AH76" i="3" s="1"/>
  <c r="AF73" i="3"/>
  <c r="AH3" i="3"/>
  <c r="AG85" i="3"/>
  <c r="AI15" i="3"/>
  <c r="AH85" i="3" s="1"/>
  <c r="AG84" i="3"/>
  <c r="AI14" i="3"/>
  <c r="AH84" i="3" s="1"/>
  <c r="AG74" i="3"/>
  <c r="AI4" i="3"/>
  <c r="AH74" i="3" s="1"/>
  <c r="AG78" i="3"/>
  <c r="AI8" i="3"/>
  <c r="AH78" i="3" s="1"/>
  <c r="AF89" i="3"/>
  <c r="AH19" i="3"/>
  <c r="AG86" i="3"/>
  <c r="AI16" i="3"/>
  <c r="AH86" i="3" s="1"/>
  <c r="AG77" i="3"/>
  <c r="AI7" i="3"/>
  <c r="AH77" i="3" s="1"/>
  <c r="AG82" i="3"/>
  <c r="AI12" i="3"/>
  <c r="AH82" i="3" s="1"/>
  <c r="AG80" i="3"/>
  <c r="AI10" i="3"/>
  <c r="AH80" i="3" s="1"/>
  <c r="AG81" i="3"/>
  <c r="AI11" i="3"/>
  <c r="AH81" i="3" s="1"/>
  <c r="AG75" i="3"/>
  <c r="AI5" i="3"/>
  <c r="AH75" i="3" s="1"/>
  <c r="AG88" i="3"/>
  <c r="AI18" i="3"/>
  <c r="AH88" i="3" s="1"/>
  <c r="AF92" i="3" l="1"/>
  <c r="AD3" i="2" s="1"/>
  <c r="AD26" i="2" s="1"/>
  <c r="AD33" i="2" s="1"/>
  <c r="AH2" i="6" s="1"/>
  <c r="AG89" i="3"/>
  <c r="AI19" i="3"/>
  <c r="AH89" i="3" s="1"/>
  <c r="AG73" i="3"/>
  <c r="AG92" i="3" s="1"/>
  <c r="AE3" i="2" s="1"/>
  <c r="AE26" i="2" s="1"/>
  <c r="AE33" i="2" s="1"/>
  <c r="AI2" i="6" s="1"/>
  <c r="AI3" i="3"/>
  <c r="AH73" i="3" s="1"/>
  <c r="AH92" i="3" l="1"/>
  <c r="AF3" i="2" s="1"/>
  <c r="AF26" i="2" s="1"/>
  <c r="AF33" i="2" s="1"/>
  <c r="AJ2" i="6" s="1"/>
</calcChain>
</file>

<file path=xl/sharedStrings.xml><?xml version="1.0" encoding="utf-8"?>
<sst xmlns="http://schemas.openxmlformats.org/spreadsheetml/2006/main" count="458" uniqueCount="180">
  <si>
    <t>BESP BAU EV Subsidy Percentage</t>
  </si>
  <si>
    <t>Sources:</t>
  </si>
  <si>
    <t>Federal Tax Credit Methodology</t>
  </si>
  <si>
    <t>Ernst and Young</t>
  </si>
  <si>
    <t>Federal revenue estimates for potential changes to the plug-in electric drive vehicle tax credit</t>
  </si>
  <si>
    <t>https://www.afpm.org/sites/default/files/issue_resources/EV-Tax-May2019.pdf</t>
  </si>
  <si>
    <t>Historial Sales by Manufacturer</t>
  </si>
  <si>
    <t>EVAdopotion.com</t>
  </si>
  <si>
    <t>Federal EV Tax Credit Phase Out Tracker by Automaker</t>
  </si>
  <si>
    <t>https://evadoption.com/ev-sales/federal-ev-tax-credit-phase-out-tracker-by-automaker/</t>
  </si>
  <si>
    <t>2019 Sales by Manufacturer</t>
  </si>
  <si>
    <t>InsideEVs</t>
  </si>
  <si>
    <t>Final Update: Monthly Plug-In EV Sales Scorecard: May 2019</t>
  </si>
  <si>
    <t>https://insideevs.com/news/352626/ev-sales-scorecard-may-2019/</t>
  </si>
  <si>
    <t>State Rebate Amounts</t>
  </si>
  <si>
    <t>Yamauchi, Mia</t>
  </si>
  <si>
    <t>Updated 2017 Incentives for Electric Vehicles and EVSE (for Tesla and More)</t>
  </si>
  <si>
    <t>https://www.pluglesspower.com/learn/updated-2017-incentives-electric-vehicles-evse-state-federal-tax-credits-grants-loans-rebates/</t>
  </si>
  <si>
    <t>Population by U.S. State</t>
  </si>
  <si>
    <t>Wikipedia (with data from U.S. Census Bureau)</t>
  </si>
  <si>
    <t>List of U.S. states and territories by population</t>
  </si>
  <si>
    <t>https://en.wikipedia.org/wiki/List_of_U.S._states_and_territories_by_population</t>
  </si>
  <si>
    <t>Notes</t>
  </si>
  <si>
    <t>The U.S. only has BAU subsidies for passenger LDVs, not other vehicle types.</t>
  </si>
  <si>
    <t>We account for both federal and state-level subsidies for EVs but not for</t>
  </si>
  <si>
    <t>charging equipment.</t>
  </si>
  <si>
    <t>For assumptions governing EV tax credit phase-out, see the "Data" tab.</t>
  </si>
  <si>
    <t>Notes (Sarah Dodamead):</t>
  </si>
  <si>
    <t xml:space="preserve">Had to update state specific subsidies to 0 to accurately represent the lack of state wide ev subsidy in TX. Only federal subsidy will apply. </t>
  </si>
  <si>
    <t>https://www.statista.com/statistics/196010/total-number-of-registered-automobiles-in-the-us-by-state/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</si>
  <si>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</si>
  <si>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</si>
  <si>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</si>
  <si>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</si>
  <si>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</si>
  <si>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State</t>
  </si>
  <si>
    <t>Population (July 1, 2016)</t>
  </si>
  <si>
    <t>California</t>
  </si>
  <si>
    <t>Colorado</t>
  </si>
  <si>
    <t>Delaware</t>
  </si>
  <si>
    <t>Louisiana</t>
  </si>
  <si>
    <t>Massachusetts</t>
  </si>
  <si>
    <t>Oklahoma</t>
  </si>
  <si>
    <t>Rhode Island</t>
  </si>
  <si>
    <t>Note: Pennsylvania offers a $1750 rebate, but only to the first 250 qualified applicants.</t>
  </si>
  <si>
    <t>50 States + DC</t>
  </si>
  <si>
    <t>Uncovered Pop</t>
  </si>
  <si>
    <t>Pop-Weighted State Avg Tax Credit</t>
  </si>
  <si>
    <t>Total Tax Credit</t>
  </si>
  <si>
    <t>Time (Year)</t>
  </si>
  <si>
    <t>New Vehicle Price after Carbon Tax[LDVs,passenger,battery electric vehicle] : MostRecentRun</t>
  </si>
  <si>
    <t>Approximate EV Subsidy Percentage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</si>
  <si>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</si>
  <si>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</si>
  <si>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</si>
  <si>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</si>
  <si>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</si>
  <si>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</si>
  <si>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</si>
  <si>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</si>
  <si>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</si>
  <si>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</si>
  <si>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</si>
  <si>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</si>
  <si>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</si>
  <si>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</si>
  <si>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</si>
  <si>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</si>
  <si>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</si>
  <si>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</si>
  <si>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</si>
  <si>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</si>
  <si>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</si>
  <si>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</si>
  <si>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Sum of JAN</t>
  </si>
  <si>
    <t>Sum of FEB</t>
  </si>
  <si>
    <t>Sum of MAR</t>
  </si>
  <si>
    <t>Total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</si>
  <si>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</si>
  <si>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</si>
  <si>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</si>
  <si>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</si>
  <si>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</si>
  <si>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</si>
  <si>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</si>
  <si>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</si>
  <si>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</si>
  <si>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</si>
  <si>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</si>
  <si>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</si>
  <si>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TX vehical registration:</t>
  </si>
  <si>
    <t>US vehicle registration:</t>
  </si>
  <si>
    <t>multipilier: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</si>
  <si>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</si>
  <si>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</si>
  <si>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</si>
  <si>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</si>
  <si>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</si>
  <si>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</si>
  <si>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</si>
  <si>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</si>
  <si>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</si>
  <si>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</si>
  <si>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</si>
  <si>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</si>
  <si>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</si>
  <si>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</si>
  <si>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</si>
  <si>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</si>
  <si>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</si>
  <si>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</si>
  <si>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</si>
  <si>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</si>
  <si>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</si>
  <si>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</si>
  <si>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</si>
  <si>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</si>
  <si>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</si>
  <si>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</si>
  <si>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</si>
  <si>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</si>
  <si>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</si>
  <si>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</si>
  <si>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</si>
  <si>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</si>
  <si>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</si>
  <si>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</si>
  <si>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</si>
  <si>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</si>
  <si>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</si>
  <si>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</si>
  <si>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</si>
  <si>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</si>
  <si>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</si>
  <si>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</si>
  <si>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</si>
  <si>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</si>
  <si>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</si>
  <si>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</si>
  <si>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</si>
  <si>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</si>
  <si>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</si>
  <si>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</si>
  <si>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</si>
  <si>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</si>
  <si>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</si>
  <si>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</si>
  <si>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</si>
  <si>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</si>
  <si>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</si>
  <si>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</si>
  <si>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</si>
  <si>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</si>
  <si>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</si>
  <si>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</si>
  <si>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TX Sales Totals*</t>
  </si>
  <si>
    <t>2019 U.S. Sales Totals*</t>
  </si>
  <si>
    <t>2018 TX. Sales Totals*</t>
  </si>
  <si>
    <t>2018 U.S. Sales Totals*</t>
  </si>
  <si>
    <t>2019 Worldwide Sales*</t>
  </si>
  <si>
    <t>did not update worldwide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</si>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</sst>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0.0%"/>
    <numFmt numFmtId="165" formatCode="_(&quot;$&quot;* #,##0_);_(&quot;$&quot;* \(#,##0\);_(&quot;$&quot;* &quot;-&quot;??_);_(@_)"/>
    <numFmt numFmtId="166" formatCode="0.000"/>
  </numFmts>
  <fonts count="9" x14ac:knownFonts="1">
    <font>
      <sz val="11"/>
      <color theme="1"/>
      <name val="Arial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5B8B7"/>
        <bgColor rgb="FFE5B8B7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 applyAlignment="1"/>
    <xf numFmtId="0" fontId="5" fillId="0" borderId="0" xfId="0" applyFont="1"/>
    <xf numFmtId="6" fontId="2" fillId="0" borderId="0" xfId="0" applyNumberFormat="1" applyFont="1"/>
    <xf numFmtId="6" fontId="3" fillId="0" borderId="0" xfId="0" applyNumberFormat="1" applyFont="1"/>
    <xf numFmtId="0" fontId="7" fillId="0" borderId="0" xfId="0" applyFont="1" applyAlignment="1"/>
    <xf numFmtId="6" fontId="8" fillId="0" borderId="0" xfId="0" applyNumberFormat="1" applyFont="1"/>
    <xf numFmtId="9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1" fontId="2" fillId="0" borderId="0" xfId="0" applyNumberFormat="1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11" fontId="7" fillId="0" borderId="0" xfId="0" applyNumberFormat="1" applyFont="1" applyAlignment="1">
      <alignment horizontal="right"/>
    </xf>
    <xf numFmtId="0" fontId="7" fillId="0" borderId="0" xfId="0" applyFont="1" applyAlignment="1"/>
    <xf numFmtId="165" fontId="2" fillId="0" borderId="0" xfId="0" applyNumberFormat="1" applyFont="1"/>
    <xf numFmtId="0" fontId="2" fillId="3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wrapText="1"/>
    </xf>
    <xf numFmtId="166" fontId="2" fillId="2" borderId="1" xfId="0" applyNumberFormat="1" applyFont="1" applyFill="1" applyBorder="1"/>
    <xf numFmtId="166" fontId="2" fillId="0" borderId="0" xfId="0" applyNumberFormat="1" applyFont="1"/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10" fontId="0" fillId="0" borderId="3" xfId="0" applyNumberFormat="1" applyFont="1" applyBorder="1" applyAlignment="1"/>
    <xf numFmtId="0" fontId="0" fillId="0" borderId="4" xfId="0" applyFont="1" applyBorder="1" applyAlignment="1"/>
    <xf numFmtId="10" fontId="0" fillId="0" borderId="5" xfId="0" applyNumberFormat="1" applyFont="1" applyBorder="1" applyAlignment="1"/>
    <xf numFmtId="0" fontId="0" fillId="0" borderId="6" xfId="0" applyFont="1" applyBorder="1" applyAlignment="1"/>
    <xf numFmtId="1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0" borderId="4" xfId="0" applyNumberFormat="1" applyFont="1" applyBorder="1" applyAlignment="1"/>
    <xf numFmtId="0" fontId="0" fillId="0" borderId="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5" fillId="4" borderId="0" xfId="0" applyFont="1" applyFill="1"/>
    <xf numFmtId="1" fontId="2" fillId="4" borderId="0" xfId="0" applyNumberFormat="1" applyFont="1" applyFill="1"/>
    <xf numFmtId="0" fontId="0" fillId="4" borderId="0" xfId="0" applyFont="1" applyFill="1" applyAlignment="1"/>
    <xf numFmtId="0" fontId="7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egan Mahajan" refreshedDate="44036.487147222222" refreshedVersion="6" recordCount="45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emiMixedTypes="0" containsString="0" containsNumber="1" minValue="0" maxValue="195.95650982083464"/>
    </cacheField>
    <cacheField name="FEB" numFmtId="0">
      <sharedItems containsSemiMixedTypes="0" containsString="0" containsNumber="1" minValue="0" maxValue="173.34614330304603"/>
    </cacheField>
    <cacheField name="MAR" numFmtId="0">
      <sharedItems containsSemiMixedTypes="0" containsString="0" containsNumber="1" minValue="0" maxValue="306.74730575799884"/>
    </cacheField>
    <cacheField name="APR" numFmtId="0">
      <sharedItems containsSemiMixedTypes="0" containsString="0" containsNumber="1" minValue="0" maxValue="302.97891133836742"/>
    </cacheField>
    <cacheField name="MAY" numFmtId="0">
      <sharedItems containsSemiMixedTypes="0" containsString="0" containsNumber="1" minValue="0" maxValue="420.55281723086819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minValue="0.12058862142820594" maxValue="1399.58168745111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x v="0"/>
    <s v="BEV"/>
    <s v="Tesla Model 3* 🔋"/>
    <n v="195.95650982083464"/>
    <n v="173.34614330304603"/>
    <n v="306.74730575799884"/>
    <n v="302.97891133836742"/>
    <n v="420.55281723086819"/>
    <m/>
    <m/>
    <m/>
    <m/>
    <m/>
    <m/>
    <m/>
    <n v="1399.5816874511152"/>
  </r>
  <r>
    <x v="1"/>
    <s v="PHEV"/>
    <s v="Toyota Prius Prime*"/>
    <n v="33.855255465968817"/>
    <n v="36.327322205247036"/>
    <n v="54.867822749833699"/>
    <n v="42.175870344515026"/>
    <n v="57.701655353396539"/>
    <m/>
    <m/>
    <m/>
    <m/>
    <m/>
    <m/>
    <m/>
    <n v="224.92792611896112"/>
  </r>
  <r>
    <x v="2"/>
    <s v="BEV"/>
    <s v="Chevrolet Bolt EV* 🔋"/>
    <n v="27.886118705272622"/>
    <n v="36.930265312388066"/>
    <n v="65.298738503373514"/>
    <n v="27.43391137491685"/>
    <n v="42.085428878443871"/>
    <m/>
    <m/>
    <m/>
    <m/>
    <m/>
    <m/>
    <m/>
    <n v="199.63446277439493"/>
  </r>
  <r>
    <x v="0"/>
    <s v="BEV"/>
    <s v="Tesla Model X* 🔋"/>
    <n v="23.3640454017149"/>
    <n v="27.132439821346335"/>
    <n v="65.570062901586979"/>
    <n v="31.654513124904057"/>
    <n v="41.452338615945791"/>
    <m/>
    <m/>
    <m/>
    <m/>
    <m/>
    <m/>
    <m/>
    <n v="189.17339986549806"/>
  </r>
  <r>
    <x v="3"/>
    <s v="PHEV"/>
    <s v="Honda Clarity PHEV*"/>
    <n v="35.935409185605366"/>
    <n v="36.568499448103452"/>
    <n v="39.522920673094497"/>
    <n v="29.574359405267504"/>
    <n v="24.60007877135401"/>
    <m/>
    <m/>
    <m/>
    <m/>
    <m/>
    <m/>
    <m/>
    <n v="166.20126748342483"/>
  </r>
  <r>
    <x v="0"/>
    <s v="BEV"/>
    <s v="Tesla Model S* 🔋"/>
    <n v="21.856687633862325"/>
    <n v="18.841972098157179"/>
    <n v="68.58477843729213"/>
    <n v="24.871403169567476"/>
    <n v="30.900834240977773"/>
    <m/>
    <m/>
    <m/>
    <m/>
    <m/>
    <m/>
    <m/>
    <n v="165.05567557985688"/>
  </r>
  <r>
    <x v="4"/>
    <s v="BEV"/>
    <s v="Nissan LEAF 🔋"/>
    <n v="21.615510391005913"/>
    <n v="19.716239603511671"/>
    <n v="39.613362139165652"/>
    <n v="28.669944744555963"/>
    <n v="36.658940914174607"/>
    <m/>
    <m/>
    <m/>
    <m/>
    <m/>
    <m/>
    <m/>
    <n v="146.27399779241381"/>
  </r>
  <r>
    <x v="2"/>
    <s v="PHEV"/>
    <s v="Chevrolet Volt*"/>
    <n v="20.34932986600975"/>
    <n v="18.540500544586664"/>
    <n v="37.081001089173327"/>
    <n v="12.209597919605852"/>
    <n v="12.300039385677005"/>
    <m/>
    <m/>
    <m/>
    <m/>
    <m/>
    <m/>
    <m/>
    <n v="100.4804688050526"/>
  </r>
  <r>
    <x v="5"/>
    <s v="PHEV"/>
    <s v="BMW 530e*"/>
    <n v="11.335330414251358"/>
    <n v="12.480922317819314"/>
    <n v="13.144159735674448"/>
    <n v="12.541216628533418"/>
    <n v="21.916981944576428"/>
    <m/>
    <m/>
    <m/>
    <m/>
    <m/>
    <m/>
    <m/>
    <n v="71.418611040854969"/>
  </r>
  <r>
    <x v="6"/>
    <s v="PHEV"/>
    <s v="Ford Fusion Energi*"/>
    <n v="16.791965533877676"/>
    <n v="17.274320019590501"/>
    <n v="18.419911923158455"/>
    <n v="17.636085883875118"/>
    <n v="18.239028991016148"/>
    <m/>
    <m/>
    <m/>
    <m/>
    <m/>
    <m/>
    <m/>
    <n v="88.361312351517896"/>
  </r>
  <r>
    <x v="2"/>
    <s v="PHEV"/>
    <s v="FCA Pacifica Hybrid*"/>
    <n v="13.144159735674448"/>
    <n v="17.756674505303323"/>
    <n v="11.546360501750719"/>
    <n v="10.461062908896865"/>
    <n v="11.757390589250079"/>
    <m/>
    <m/>
    <m/>
    <m/>
    <m/>
    <m/>
    <m/>
    <n v="64.665648240875427"/>
  </r>
  <r>
    <x v="5"/>
    <s v="BEV"/>
    <s v="BMW i3 (BEV 🔋 + REx)"/>
    <n v="7.6875246160481288"/>
    <n v="10.551504374968019"/>
    <n v="10.822828773181483"/>
    <n v="9.9787084231840417"/>
    <n v="13.234601201745601"/>
    <m/>
    <m/>
    <m/>
    <m/>
    <m/>
    <m/>
    <m/>
    <n v="52.275167389127276"/>
  </r>
  <r>
    <x v="7"/>
    <s v="PHEV"/>
    <s v="Kia Niro PHEV*"/>
    <n v="8.4110563446173643"/>
    <n v="15.224313455311"/>
    <n v="6.9338457321218412"/>
    <n v="7.3860530624776137"/>
    <n v="9.9184141124699376"/>
    <m/>
    <m/>
    <m/>
    <m/>
    <m/>
    <m/>
    <m/>
    <n v="47.873682706997755"/>
  </r>
  <r>
    <x v="8"/>
    <s v="BEV"/>
    <s v="Volkswagen e-Golf 🔋"/>
    <n v="4.9441334785564433"/>
    <n v="3.5573643321320749"/>
    <n v="17.515497262446914"/>
    <n v="12.058862142820594"/>
    <n v="7.9588490142615917"/>
    <m/>
    <m/>
    <m/>
    <m/>
    <m/>
    <m/>
    <m/>
    <n v="46.034706230217616"/>
  </r>
  <r>
    <x v="9"/>
    <s v="BEV"/>
    <s v="Jaguar I-Pace 🔋"/>
    <n v="6.330902624980812"/>
    <n v="5.6073708964115756"/>
    <n v="6.3911969356949143"/>
    <n v="7.1448758196212019"/>
    <n v="6.873551421407738"/>
    <m/>
    <m/>
    <m/>
    <m/>
    <m/>
    <m/>
    <m/>
    <n v="32.347897698116242"/>
  </r>
  <r>
    <x v="10"/>
    <s v="BEV"/>
    <s v="Audi e-tron 🔋"/>
    <n v="0"/>
    <n v="0"/>
    <n v="0"/>
    <n v="7.6272303053340256"/>
    <n v="25.80596498563607"/>
    <m/>
    <m/>
    <m/>
    <m/>
    <m/>
    <m/>
    <m/>
    <n v="33.433195290970097"/>
  </r>
  <r>
    <x v="11"/>
    <s v="PHEV"/>
    <s v="Mitsubishi Outlander PHEV"/>
    <n v="4.009571662487847"/>
    <n v="4.7331033910570826"/>
    <n v="10.280179976754557"/>
    <n v="4.9139863231993921"/>
    <n v="6.9941400428359444"/>
    <m/>
    <m/>
    <m/>
    <m/>
    <m/>
    <m/>
    <m/>
    <n v="30.930981396334822"/>
  </r>
  <r>
    <x v="12"/>
    <s v="PHEV"/>
    <s v="Porsche Panamera E-Hybrid*"/>
    <n v="4.5220733035577227"/>
    <n v="4.8235448571282378"/>
    <n v="5.8786952946250395"/>
    <n v="4.6728090803429803"/>
    <n v="5.1250164106987519"/>
    <m/>
    <m/>
    <m/>
    <m/>
    <m/>
    <m/>
    <m/>
    <n v="25.022138946352733"/>
  </r>
  <r>
    <x v="5"/>
    <s v="PHEV"/>
    <s v="BMW 330e*"/>
    <n v="6.5117855571231207"/>
    <n v="5.5772237410545245"/>
    <n v="5.2757521874840094"/>
    <n v="1.5977992339237286"/>
    <n v="0.81397319464039009"/>
    <m/>
    <m/>
    <m/>
    <m/>
    <m/>
    <m/>
    <m/>
    <n v="19.776533914225773"/>
  </r>
  <r>
    <x v="13"/>
    <s v="PHEV"/>
    <s v="Mercedes C350e*"/>
    <n v="4.2206017499872077"/>
    <n v="4.3713375267724652"/>
    <n v="4.0698659732019502"/>
    <n v="5.2154578767699071"/>
    <n v="6.7831099553365837"/>
    <m/>
    <m/>
    <m/>
    <m/>
    <m/>
    <m/>
    <m/>
    <n v="24.660373082068112"/>
  </r>
  <r>
    <x v="14"/>
    <s v="PHEV"/>
    <s v="Volvo XC90 T8 PHEV*"/>
    <n v="2.863979758919891"/>
    <n v="3.165451312490406"/>
    <n v="4.6728090803429803"/>
    <n v="3.0147155357051485"/>
    <n v="3.6176586428461781"/>
    <m/>
    <m/>
    <m/>
    <m/>
    <m/>
    <m/>
    <m/>
    <n v="17.334614330304603"/>
  </r>
  <r>
    <x v="13"/>
    <s v="PHEV"/>
    <s v="Mercedes GLC 350e*"/>
    <n v="2.2308894964218098"/>
    <n v="2.170595185707707"/>
    <n v="5.2757521874840094"/>
    <n v="6.6323741785513262"/>
    <n v="8.2904677231891579"/>
    <m/>
    <m/>
    <m/>
    <m/>
    <m/>
    <m/>
    <m/>
    <n v="24.60007877135401"/>
  </r>
  <r>
    <x v="14"/>
    <s v="PHEV"/>
    <s v="Volvo XC60 PHEV*"/>
    <n v="2.7132439821346335"/>
    <n v="3.0147155357051485"/>
    <n v="3.7683944196314356"/>
    <n v="2.562508205349376"/>
    <n v="2.863979758919891"/>
    <m/>
    <m/>
    <m/>
    <m/>
    <m/>
    <m/>
    <m/>
    <n v="14.922841901740485"/>
  </r>
  <r>
    <x v="12"/>
    <s v="PHEV"/>
    <s v="Porsche Cayenne S-E*"/>
    <n v="1.9595650982083466"/>
    <n v="2.863979758919891"/>
    <n v="3.4669228660609206"/>
    <n v="2.1103008749936039"/>
    <n v="3.165451312490406"/>
    <m/>
    <m/>
    <m/>
    <m/>
    <m/>
    <m/>
    <m/>
    <n v="13.566219910673167"/>
  </r>
  <r>
    <x v="13"/>
    <s v="PHEV"/>
    <s v="Mercedes GLE 550e*"/>
    <n v="2.7735382928487367"/>
    <n v="2.863979758919891"/>
    <n v="3.3161870892756631"/>
    <n v="4.5220733035577227"/>
    <n v="5.5772237410545245"/>
    <m/>
    <m/>
    <m/>
    <m/>
    <m/>
    <m/>
    <m/>
    <n v="19.053002185656538"/>
  </r>
  <r>
    <x v="10"/>
    <s v="PHEV"/>
    <s v="Audi A3 Sportback e-tron*"/>
    <n v="5.2757521874840094"/>
    <n v="6.330902624980812"/>
    <n v="1.3566219910673167"/>
    <n v="0.21103008749936039"/>
    <n v="0"/>
    <m/>
    <m/>
    <m/>
    <m/>
    <m/>
    <m/>
    <m/>
    <n v="13.174306891031499"/>
  </r>
  <r>
    <x v="3"/>
    <s v="BEV"/>
    <s v="Honda Clarity BEV* 🔋"/>
    <n v="2.3514781178500157"/>
    <n v="2.0500065642795011"/>
    <n v="2.7735382928487367"/>
    <n v="2.6529496714205307"/>
    <n v="2.4720667392782216"/>
    <m/>
    <m/>
    <m/>
    <m/>
    <m/>
    <m/>
    <m/>
    <n v="12.300039385677005"/>
  </r>
  <r>
    <x v="5"/>
    <s v="PHEV"/>
    <s v="BMW i8"/>
    <n v="0.69338457321218416"/>
    <n v="1.4169163017814197"/>
    <n v="2.7433911374916851"/>
    <n v="2.6228025160634791"/>
    <n v="4.3713375267724652"/>
    <m/>
    <m/>
    <m/>
    <m/>
    <m/>
    <m/>
    <m/>
    <n v="11.847832055321232"/>
  </r>
  <r>
    <x v="15"/>
    <s v="PHEV"/>
    <s v="Hyundai IONIQ PHEV*"/>
    <n v="2.2007423410647582"/>
    <n v="1.6279463892807802"/>
    <n v="2.8338326035628394"/>
    <n v="1.8992707874942434"/>
    <n v="1.8992707874942434"/>
    <m/>
    <m/>
    <m/>
    <m/>
    <m/>
    <m/>
    <m/>
    <n v="10.461062908896865"/>
  </r>
  <r>
    <x v="13"/>
    <s v="BEV"/>
    <s v="smart ED 🔋"/>
    <n v="2.5022138946352732"/>
    <n v="1.7485350107089861"/>
    <n v="2.7132439821346335"/>
    <n v="2.562508205349376"/>
    <n v="2.562508205349376"/>
    <m/>
    <m/>
    <m/>
    <m/>
    <m/>
    <m/>
    <m/>
    <n v="12.089009298177645"/>
  </r>
  <r>
    <x v="15"/>
    <s v="BEV"/>
    <s v="Hyundai Kona Electric* 🔋"/>
    <n v="0"/>
    <n v="0.48235448571282374"/>
    <n v="3.8286887303455384"/>
    <n v="2.3213309624929641"/>
    <n v="2.7433911374916851"/>
    <m/>
    <m/>
    <m/>
    <m/>
    <m/>
    <m/>
    <m/>
    <n v="9.3757653160430117"/>
  </r>
  <r>
    <x v="5"/>
    <s v="PHEV"/>
    <s v="Mini Countryman SE PHEV*"/>
    <n v="1.5073577678525742"/>
    <n v="1.8992707874942434"/>
    <n v="1.3566219910673167"/>
    <n v="1.1154447482109049"/>
    <n v="2.562508205349376"/>
    <m/>
    <m/>
    <m/>
    <m/>
    <m/>
    <m/>
    <m/>
    <n v="8.4412034999744154"/>
  </r>
  <r>
    <x v="16"/>
    <s v="BEV"/>
    <s v="Fiat 500e* 🔋"/>
    <n v="2.170595185707707"/>
    <n v="2.6228025160634791"/>
    <n v="0.99485612678269897"/>
    <n v="0.60294310714102972"/>
    <n v="1.8088293214230891"/>
    <m/>
    <m/>
    <m/>
    <m/>
    <m/>
    <m/>
    <m/>
    <n v="8.2000262571180045"/>
  </r>
  <r>
    <x v="14"/>
    <s v="PHEV"/>
    <s v="Volvo S90 T8 PHEV*"/>
    <n v="1.0551504374968019"/>
    <n v="1.3566219910673167"/>
    <n v="1.6580935446378315"/>
    <n v="1.0551504374968019"/>
    <n v="1.5073577678525742"/>
    <m/>
    <m/>
    <m/>
    <m/>
    <m/>
    <m/>
    <m/>
    <n v="6.6323741785513262"/>
  </r>
  <r>
    <x v="17"/>
    <s v="PHEV"/>
    <s v="Subaru Crosstrek Hybrid*"/>
    <n v="0"/>
    <n v="0.81397319464039009"/>
    <n v="1.5676520785666772"/>
    <n v="1.4169163017814197"/>
    <n v="1.9595650982083466"/>
    <m/>
    <m/>
    <m/>
    <m/>
    <m/>
    <m/>
    <m/>
    <n v="5.7581066731968331"/>
  </r>
  <r>
    <x v="15"/>
    <s v="PHEV"/>
    <s v="Hyundai Sonata PHEV*"/>
    <n v="0.12058862142820594"/>
    <n v="2.1404480303506555"/>
    <n v="0.21103008749936039"/>
    <n v="1.3867691464243683"/>
    <n v="1.2058862142820594"/>
    <m/>
    <m/>
    <m/>
    <m/>
    <m/>
    <m/>
    <m/>
    <n v="5.0647220999846496"/>
  </r>
  <r>
    <x v="15"/>
    <s v="BEV"/>
    <s v="Hyundai IONIQ EV* 🔋"/>
    <n v="1.0250032821397506"/>
    <n v="0.96470897142564749"/>
    <n v="0.84412034999744157"/>
    <n v="0.27132439821346338"/>
    <n v="1.8389764767801404"/>
    <m/>
    <m/>
    <m/>
    <m/>
    <m/>
    <m/>
    <m/>
    <n v="4.9441334785564433"/>
  </r>
  <r>
    <x v="7"/>
    <s v="BEV"/>
    <s v="Kia Niro EV* 🔋"/>
    <n v="0"/>
    <n v="0"/>
    <n v="0"/>
    <n v="1.2058862142820594"/>
    <n v="3.5875114874891265"/>
    <m/>
    <m/>
    <m/>
    <m/>
    <m/>
    <m/>
    <m/>
    <n v="4.7933977017711857"/>
  </r>
  <r>
    <x v="5"/>
    <s v="PHEV"/>
    <s v="BMWX5 xDrive 40e*"/>
    <n v="2.1404480303506555"/>
    <n v="1.1455919035679565"/>
    <n v="0.7838260392833386"/>
    <n v="0.27132439821346338"/>
    <n v="0.12058862142820594"/>
    <m/>
    <m/>
    <m/>
    <m/>
    <m/>
    <m/>
    <m/>
    <n v="4.4617789928436196"/>
  </r>
  <r>
    <x v="13"/>
    <s v="PHEV"/>
    <s v="Mercedes S550e*"/>
    <n v="0.24117724285641187"/>
    <n v="0.30147155357051486"/>
    <n v="0.66323741785513268"/>
    <n v="1.0551504374968019"/>
    <n v="1.5375049232096256"/>
    <m/>
    <m/>
    <m/>
    <m/>
    <m/>
    <m/>
    <m/>
    <n v="3.7985415749884868"/>
  </r>
  <r>
    <x v="5"/>
    <s v="PHEV"/>
    <s v="BMW 740e*"/>
    <n v="0.18088293214230891"/>
    <n v="0.42206017499872078"/>
    <n v="0.45220733035577226"/>
    <n v="0.24117724285641187"/>
    <n v="0.36176586428461782"/>
    <m/>
    <m/>
    <m/>
    <m/>
    <m/>
    <m/>
    <m/>
    <n v="1.6580935446378315"/>
  </r>
  <r>
    <x v="7"/>
    <s v="PHEV"/>
    <s v="Kia Optima PHEV"/>
    <n v="0.90441466071154453"/>
    <n v="0.33161870892756634"/>
    <n v="0.24117724285641187"/>
    <n v="0.15073577678525743"/>
    <n v="0"/>
    <m/>
    <m/>
    <m/>
    <m/>
    <m/>
    <m/>
    <m/>
    <n v="1.6279463892807802"/>
  </r>
  <r>
    <x v="2"/>
    <s v="PHEV"/>
    <s v="Cadillac CT6 PHEV*"/>
    <n v="0.24117724285641187"/>
    <n v="3.0147155357051484E-2"/>
    <n v="9.0441466071154455E-2"/>
    <n v="6.0294310714102968E-2"/>
    <n v="0"/>
    <m/>
    <m/>
    <m/>
    <m/>
    <m/>
    <m/>
    <m/>
    <n v="0.42206017499872078"/>
  </r>
  <r>
    <x v="13"/>
    <s v="PHEV"/>
    <s v="Mercedes B250e*"/>
    <n v="3.0147155357051484E-2"/>
    <n v="6.0294310714102968E-2"/>
    <n v="0"/>
    <n v="3.0147155357051484E-2"/>
    <n v="0"/>
    <m/>
    <m/>
    <m/>
    <m/>
    <m/>
    <m/>
    <m/>
    <n v="0.12058862142820594"/>
  </r>
  <r>
    <x v="7"/>
    <s v="BEV"/>
    <s v="Kia Soul EV* 🔋"/>
    <n v="0"/>
    <n v="3.0147155357051484E-2"/>
    <n v="6.0294310714102968E-2"/>
    <n v="0"/>
    <n v="3.0147155357051484E-2"/>
    <m/>
    <m/>
    <m/>
    <m/>
    <m/>
    <m/>
    <m/>
    <n v="0.120588621428205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AU" cacheId="26" applyNumberFormats="0" applyBorderFormats="0" applyFontFormats="0" applyPatternFormats="0" applyAlignmentFormats="0" applyWidthHeightFormats="0" dataCaption="" updatedVersion="6" compact="0" compactData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BAU 2" cacheId="26" applyNumberFormats="0" applyBorderFormats="0" applyFontFormats="0" applyPatternFormats="0" applyAlignmentFormats="0" applyWidthHeightFormats="0" dataCaption="" updatedVersion="6" rowGrandTotals="0" compact="0" compactData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196010/total-number-of-registered-automobiles-in-the-u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7"/>
  <sheetViews>
    <sheetView tabSelected="1" workbookViewId="0">
      <selection activeCell="A42" sqref="A42:XFD54"/>
    </sheetView>
  </sheetViews>
  <sheetFormatPr defaultColWidth="12.625" defaultRowHeight="15" customHeight="1" x14ac:dyDescent="0.35"/>
  <cols>
    <col min="1" max="1" width="7.75" customWidth="1"/>
    <col min="2" max="2" width="62" customWidth="1"/>
    <col min="3" max="26" width="7.75" customWidth="1"/>
  </cols>
  <sheetData>
    <row r="1" spans="1:2" ht="13.5" customHeight="1" x14ac:dyDescent="0.45">
      <c r="A1" s="1" t="s">
        <v>0</v>
      </c>
      <c r="B1" s="2"/>
    </row>
    <row r="2" spans="1:2" ht="13.5" customHeight="1" x14ac:dyDescent="0.45">
      <c r="B2" s="2"/>
    </row>
    <row r="3" spans="1:2" ht="13.5" customHeight="1" x14ac:dyDescent="0.45">
      <c r="A3" s="3" t="s">
        <v>1</v>
      </c>
      <c r="B3" s="4" t="s">
        <v>2</v>
      </c>
    </row>
    <row r="4" spans="1:2" ht="13.5" customHeight="1" x14ac:dyDescent="0.45">
      <c r="B4" s="2" t="s">
        <v>3</v>
      </c>
    </row>
    <row r="5" spans="1:2" ht="13.5" customHeight="1" x14ac:dyDescent="0.45">
      <c r="B5" s="2">
        <v>2019</v>
      </c>
    </row>
    <row r="6" spans="1:2" ht="13.5" customHeight="1" x14ac:dyDescent="0.45">
      <c r="B6" s="2" t="s">
        <v>4</v>
      </c>
    </row>
    <row r="7" spans="1:2" ht="13.5" customHeight="1" x14ac:dyDescent="0.35">
      <c r="B7" s="5" t="s">
        <v>5</v>
      </c>
    </row>
    <row r="8" spans="1:2" ht="13.5" customHeight="1" x14ac:dyDescent="0.45">
      <c r="B8" s="2"/>
    </row>
    <row r="9" spans="1:2" ht="13.5" customHeight="1" x14ac:dyDescent="0.45">
      <c r="B9" s="4" t="s">
        <v>6</v>
      </c>
    </row>
    <row r="10" spans="1:2" ht="13.5" customHeight="1" x14ac:dyDescent="0.45">
      <c r="B10" s="2" t="s">
        <v>7</v>
      </c>
    </row>
    <row r="11" spans="1:2" ht="13.5" customHeight="1" x14ac:dyDescent="0.45">
      <c r="B11" s="2">
        <v>2019</v>
      </c>
    </row>
    <row r="12" spans="1:2" ht="13.5" customHeight="1" x14ac:dyDescent="0.45">
      <c r="B12" s="2" t="s">
        <v>8</v>
      </c>
    </row>
    <row r="13" spans="1:2" ht="13.5" customHeight="1" x14ac:dyDescent="0.35">
      <c r="B13" s="5" t="s">
        <v>9</v>
      </c>
    </row>
    <row r="14" spans="1:2" ht="13.5" customHeight="1" x14ac:dyDescent="0.45">
      <c r="B14" s="2"/>
    </row>
    <row r="15" spans="1:2" ht="13.5" customHeight="1" x14ac:dyDescent="0.45">
      <c r="B15" s="4" t="s">
        <v>10</v>
      </c>
    </row>
    <row r="16" spans="1:2" ht="13.5" customHeight="1" x14ac:dyDescent="0.45">
      <c r="B16" s="2" t="s">
        <v>11</v>
      </c>
    </row>
    <row r="17" spans="2:2" ht="13.5" customHeight="1" x14ac:dyDescent="0.45">
      <c r="B17" s="2">
        <v>2019</v>
      </c>
    </row>
    <row r="18" spans="2:2" ht="13.5" customHeight="1" x14ac:dyDescent="0.45">
      <c r="B18" s="6" t="s">
        <v>12</v>
      </c>
    </row>
    <row r="19" spans="2:2" ht="13.5" customHeight="1" x14ac:dyDescent="0.35">
      <c r="B19" s="5" t="s">
        <v>13</v>
      </c>
    </row>
    <row r="20" spans="2:2" ht="13.5" customHeight="1" x14ac:dyDescent="0.45">
      <c r="B20" s="7"/>
    </row>
    <row r="21" spans="2:2" ht="13.5" customHeight="1" x14ac:dyDescent="0.45">
      <c r="B21" s="4" t="s">
        <v>14</v>
      </c>
    </row>
    <row r="22" spans="2:2" ht="13.5" customHeight="1" x14ac:dyDescent="0.45">
      <c r="B22" s="2" t="s">
        <v>15</v>
      </c>
    </row>
    <row r="23" spans="2:2" ht="13.5" customHeight="1" x14ac:dyDescent="0.45">
      <c r="B23" s="2">
        <v>2017</v>
      </c>
    </row>
    <row r="24" spans="2:2" ht="13.5" customHeight="1" x14ac:dyDescent="0.45">
      <c r="B24" s="2" t="s">
        <v>16</v>
      </c>
    </row>
    <row r="25" spans="2:2" ht="13.5" customHeight="1" x14ac:dyDescent="0.45">
      <c r="B25" s="2" t="s">
        <v>17</v>
      </c>
    </row>
    <row r="26" spans="2:2" ht="13.5" customHeight="1" x14ac:dyDescent="0.45">
      <c r="B26" s="2"/>
    </row>
    <row r="27" spans="2:2" ht="13.5" customHeight="1" x14ac:dyDescent="0.45">
      <c r="B27" s="4" t="s">
        <v>18</v>
      </c>
    </row>
    <row r="28" spans="2:2" ht="13.5" customHeight="1" x14ac:dyDescent="0.45">
      <c r="B28" s="2" t="s">
        <v>19</v>
      </c>
    </row>
    <row r="29" spans="2:2" ht="13.5" customHeight="1" x14ac:dyDescent="0.45">
      <c r="B29" s="2">
        <v>2017</v>
      </c>
    </row>
    <row r="30" spans="2:2" ht="13.5" customHeight="1" x14ac:dyDescent="0.45">
      <c r="B30" s="2" t="s">
        <v>20</v>
      </c>
    </row>
    <row r="31" spans="2:2" ht="13.5" customHeight="1" x14ac:dyDescent="0.45">
      <c r="B31" s="2" t="s">
        <v>21</v>
      </c>
    </row>
    <row r="32" spans="2:2" ht="13.5" customHeight="1" x14ac:dyDescent="0.45">
      <c r="B32" s="2"/>
    </row>
    <row r="33" spans="1:2" ht="13.5" customHeight="1" x14ac:dyDescent="0.45">
      <c r="A33" s="3" t="s">
        <v>22</v>
      </c>
      <c r="B33" s="2"/>
    </row>
    <row r="34" spans="1:2" ht="13.5" customHeight="1" x14ac:dyDescent="0.45">
      <c r="A34" s="8" t="s">
        <v>23</v>
      </c>
      <c r="B34" s="2"/>
    </row>
    <row r="35" spans="1:2" ht="13.5" customHeight="1" x14ac:dyDescent="0.45">
      <c r="A35" s="6" t="s">
        <v>24</v>
      </c>
      <c r="B35" s="2"/>
    </row>
    <row r="36" spans="1:2" ht="13.5" customHeight="1" x14ac:dyDescent="0.45">
      <c r="A36" s="6" t="s">
        <v>25</v>
      </c>
      <c r="B36" s="2"/>
    </row>
    <row r="37" spans="1:2" ht="13.5" customHeight="1" x14ac:dyDescent="0.45">
      <c r="B37" s="2"/>
    </row>
    <row r="38" spans="1:2" ht="13.5" customHeight="1" x14ac:dyDescent="0.45">
      <c r="A38" s="6" t="s">
        <v>26</v>
      </c>
      <c r="B38" s="2"/>
    </row>
    <row r="39" spans="1:2" ht="13.5" customHeight="1" x14ac:dyDescent="0.45">
      <c r="B39" s="2"/>
    </row>
    <row r="40" spans="1:2" ht="13.5" customHeight="1" x14ac:dyDescent="0.45">
      <c r="A40" s="9" t="s">
        <v>27</v>
      </c>
      <c r="B40" s="2"/>
    </row>
    <row r="41" spans="1:2" ht="13.5" customHeight="1" x14ac:dyDescent="0.45">
      <c r="A41" s="9" t="s">
        <v>28</v>
      </c>
      <c r="B41" s="2"/>
    </row>
    <row r="42" spans="1:2" ht="13.5" customHeight="1" x14ac:dyDescent="0.45">
      <c r="B42" s="2"/>
    </row>
    <row r="43" spans="1:2" ht="13.5" customHeight="1" x14ac:dyDescent="0.45">
      <c r="B43" s="2"/>
    </row>
    <row r="44" spans="1:2" ht="13.5" customHeight="1" x14ac:dyDescent="0.45">
      <c r="B44" s="2"/>
    </row>
    <row r="45" spans="1:2" ht="13.5" customHeight="1" x14ac:dyDescent="0.45">
      <c r="B45" s="2"/>
    </row>
    <row r="46" spans="1:2" ht="13.5" customHeight="1" x14ac:dyDescent="0.45">
      <c r="B46" s="2"/>
    </row>
    <row r="47" spans="1:2" ht="13.5" customHeight="1" x14ac:dyDescent="0.45">
      <c r="B47" s="2"/>
    </row>
    <row r="48" spans="1:2" ht="13.5" customHeight="1" x14ac:dyDescent="0.45">
      <c r="B48" s="2"/>
    </row>
    <row r="49" spans="2:2" ht="13.5" customHeight="1" x14ac:dyDescent="0.45">
      <c r="B49" s="2"/>
    </row>
    <row r="50" spans="2:2" ht="13.5" customHeight="1" x14ac:dyDescent="0.45">
      <c r="B50" s="2"/>
    </row>
    <row r="51" spans="2:2" ht="13.5" customHeight="1" x14ac:dyDescent="0.45">
      <c r="B51" s="2"/>
    </row>
    <row r="52" spans="2:2" ht="13.5" customHeight="1" x14ac:dyDescent="0.45">
      <c r="B52" s="2"/>
    </row>
    <row r="53" spans="2:2" ht="13.5" customHeight="1" x14ac:dyDescent="0.45">
      <c r="B53" s="2"/>
    </row>
    <row r="54" spans="2:2" ht="13.5" customHeight="1" x14ac:dyDescent="0.45">
      <c r="B54" s="2"/>
    </row>
    <row r="55" spans="2:2" ht="13.5" customHeight="1" x14ac:dyDescent="0.45">
      <c r="B55" s="2"/>
    </row>
    <row r="56" spans="2:2" ht="13.5" customHeight="1" x14ac:dyDescent="0.45">
      <c r="B56" s="2"/>
    </row>
    <row r="57" spans="2:2" ht="13.5" customHeight="1" x14ac:dyDescent="0.45">
      <c r="B57" s="2"/>
    </row>
    <row r="58" spans="2:2" ht="13.5" customHeight="1" x14ac:dyDescent="0.45">
      <c r="B58" s="2"/>
    </row>
    <row r="59" spans="2:2" ht="13.5" customHeight="1" x14ac:dyDescent="0.45">
      <c r="B59" s="2"/>
    </row>
    <row r="60" spans="2:2" ht="13.5" customHeight="1" x14ac:dyDescent="0.45">
      <c r="B60" s="2"/>
    </row>
    <row r="61" spans="2:2" ht="13.5" customHeight="1" x14ac:dyDescent="0.45">
      <c r="B61" s="2"/>
    </row>
    <row r="62" spans="2:2" ht="13.5" customHeight="1" x14ac:dyDescent="0.45">
      <c r="B62" s="2"/>
    </row>
    <row r="63" spans="2:2" ht="13.5" customHeight="1" x14ac:dyDescent="0.45">
      <c r="B63" s="2"/>
    </row>
    <row r="64" spans="2:2" ht="13.5" customHeight="1" x14ac:dyDescent="0.45">
      <c r="B64" s="2"/>
    </row>
    <row r="65" spans="2:2" ht="13.5" customHeight="1" x14ac:dyDescent="0.45">
      <c r="B65" s="2"/>
    </row>
    <row r="66" spans="2:2" ht="13.5" customHeight="1" x14ac:dyDescent="0.45">
      <c r="B66" s="2"/>
    </row>
    <row r="67" spans="2:2" ht="13.5" customHeight="1" x14ac:dyDescent="0.45">
      <c r="B67" s="2"/>
    </row>
    <row r="68" spans="2:2" ht="13.5" customHeight="1" x14ac:dyDescent="0.45">
      <c r="B68" s="2"/>
    </row>
    <row r="69" spans="2:2" ht="13.5" customHeight="1" x14ac:dyDescent="0.45">
      <c r="B69" s="2"/>
    </row>
    <row r="70" spans="2:2" ht="13.5" customHeight="1" x14ac:dyDescent="0.45">
      <c r="B70" s="2"/>
    </row>
    <row r="71" spans="2:2" ht="13.5" customHeight="1" x14ac:dyDescent="0.45">
      <c r="B71" s="2"/>
    </row>
    <row r="72" spans="2:2" ht="13.5" customHeight="1" x14ac:dyDescent="0.45">
      <c r="B72" s="2"/>
    </row>
    <row r="73" spans="2:2" ht="13.5" customHeight="1" x14ac:dyDescent="0.45">
      <c r="B73" s="2"/>
    </row>
    <row r="74" spans="2:2" ht="13.5" customHeight="1" x14ac:dyDescent="0.45">
      <c r="B74" s="2"/>
    </row>
    <row r="75" spans="2:2" ht="13.5" customHeight="1" x14ac:dyDescent="0.45">
      <c r="B75" s="2"/>
    </row>
    <row r="76" spans="2:2" ht="13.5" customHeight="1" x14ac:dyDescent="0.45">
      <c r="B76" s="2"/>
    </row>
    <row r="77" spans="2:2" ht="13.5" customHeight="1" x14ac:dyDescent="0.45">
      <c r="B77" s="2"/>
    </row>
    <row r="78" spans="2:2" ht="13.5" customHeight="1" x14ac:dyDescent="0.45">
      <c r="B78" s="2"/>
    </row>
    <row r="79" spans="2:2" ht="13.5" customHeight="1" x14ac:dyDescent="0.45">
      <c r="B79" s="2"/>
    </row>
    <row r="80" spans="2:2" ht="13.5" customHeight="1" x14ac:dyDescent="0.45">
      <c r="B80" s="2"/>
    </row>
    <row r="81" spans="2:2" ht="13.5" customHeight="1" x14ac:dyDescent="0.45">
      <c r="B81" s="2"/>
    </row>
    <row r="82" spans="2:2" ht="13.5" customHeight="1" x14ac:dyDescent="0.45">
      <c r="B82" s="2"/>
    </row>
    <row r="83" spans="2:2" ht="13.5" customHeight="1" x14ac:dyDescent="0.45">
      <c r="B83" s="2"/>
    </row>
    <row r="84" spans="2:2" ht="13.5" customHeight="1" x14ac:dyDescent="0.45">
      <c r="B84" s="2"/>
    </row>
    <row r="85" spans="2:2" ht="13.5" customHeight="1" x14ac:dyDescent="0.45">
      <c r="B85" s="2"/>
    </row>
    <row r="86" spans="2:2" ht="13.5" customHeight="1" x14ac:dyDescent="0.45">
      <c r="B86" s="2"/>
    </row>
    <row r="87" spans="2:2" ht="13.5" customHeight="1" x14ac:dyDescent="0.45">
      <c r="B87" s="2"/>
    </row>
    <row r="88" spans="2:2" ht="13.5" customHeight="1" x14ac:dyDescent="0.45">
      <c r="B88" s="2"/>
    </row>
    <row r="89" spans="2:2" ht="13.5" customHeight="1" x14ac:dyDescent="0.45">
      <c r="B89" s="2"/>
    </row>
    <row r="90" spans="2:2" ht="13.5" customHeight="1" x14ac:dyDescent="0.45">
      <c r="B90" s="2"/>
    </row>
    <row r="91" spans="2:2" ht="13.5" customHeight="1" x14ac:dyDescent="0.45">
      <c r="B91" s="2"/>
    </row>
    <row r="92" spans="2:2" ht="13.5" customHeight="1" x14ac:dyDescent="0.45">
      <c r="B92" s="2"/>
    </row>
    <row r="93" spans="2:2" ht="13.5" customHeight="1" x14ac:dyDescent="0.45">
      <c r="B93" s="2"/>
    </row>
    <row r="94" spans="2:2" ht="13.5" customHeight="1" x14ac:dyDescent="0.45">
      <c r="B94" s="2"/>
    </row>
    <row r="95" spans="2:2" ht="13.5" customHeight="1" x14ac:dyDescent="0.45">
      <c r="B95" s="2"/>
    </row>
    <row r="96" spans="2:2" ht="13.5" customHeight="1" x14ac:dyDescent="0.45">
      <c r="B96" s="2"/>
    </row>
    <row r="97" spans="2:2" ht="13.5" customHeight="1" x14ac:dyDescent="0.45">
      <c r="B97" s="2"/>
    </row>
    <row r="98" spans="2:2" ht="13.5" customHeight="1" x14ac:dyDescent="0.45">
      <c r="B98" s="2"/>
    </row>
    <row r="99" spans="2:2" ht="13.5" customHeight="1" x14ac:dyDescent="0.45">
      <c r="B99" s="2"/>
    </row>
    <row r="100" spans="2:2" ht="13.5" customHeight="1" x14ac:dyDescent="0.45">
      <c r="B100" s="2"/>
    </row>
    <row r="101" spans="2:2" ht="13.5" customHeight="1" x14ac:dyDescent="0.45">
      <c r="B101" s="2"/>
    </row>
    <row r="102" spans="2:2" ht="13.5" customHeight="1" x14ac:dyDescent="0.45">
      <c r="B102" s="2"/>
    </row>
    <row r="103" spans="2:2" ht="13.5" customHeight="1" x14ac:dyDescent="0.45">
      <c r="B103" s="2"/>
    </row>
    <row r="104" spans="2:2" ht="13.5" customHeight="1" x14ac:dyDescent="0.45">
      <c r="B104" s="2"/>
    </row>
    <row r="105" spans="2:2" ht="13.5" customHeight="1" x14ac:dyDescent="0.45">
      <c r="B105" s="2"/>
    </row>
    <row r="106" spans="2:2" ht="13.5" customHeight="1" x14ac:dyDescent="0.45">
      <c r="B106" s="2"/>
    </row>
    <row r="107" spans="2:2" ht="13.5" customHeight="1" x14ac:dyDescent="0.45">
      <c r="B107" s="2"/>
    </row>
    <row r="108" spans="2:2" ht="13.5" customHeight="1" x14ac:dyDescent="0.45">
      <c r="B108" s="2"/>
    </row>
    <row r="109" spans="2:2" ht="13.5" customHeight="1" x14ac:dyDescent="0.45">
      <c r="B109" s="2"/>
    </row>
    <row r="110" spans="2:2" ht="13.5" customHeight="1" x14ac:dyDescent="0.45">
      <c r="B110" s="2"/>
    </row>
    <row r="111" spans="2:2" ht="13.5" customHeight="1" x14ac:dyDescent="0.45">
      <c r="B111" s="2"/>
    </row>
    <row r="112" spans="2:2" ht="13.5" customHeight="1" x14ac:dyDescent="0.45">
      <c r="B112" s="2"/>
    </row>
    <row r="113" spans="2:2" ht="13.5" customHeight="1" x14ac:dyDescent="0.45">
      <c r="B113" s="2"/>
    </row>
    <row r="114" spans="2:2" ht="13.5" customHeight="1" x14ac:dyDescent="0.45">
      <c r="B114" s="2"/>
    </row>
    <row r="115" spans="2:2" ht="13.5" customHeight="1" x14ac:dyDescent="0.45">
      <c r="B115" s="2"/>
    </row>
    <row r="116" spans="2:2" ht="13.5" customHeight="1" x14ac:dyDescent="0.45">
      <c r="B116" s="2"/>
    </row>
    <row r="117" spans="2:2" ht="13.5" customHeight="1" x14ac:dyDescent="0.45">
      <c r="B117" s="2"/>
    </row>
    <row r="118" spans="2:2" ht="13.5" customHeight="1" x14ac:dyDescent="0.45">
      <c r="B118" s="2"/>
    </row>
    <row r="119" spans="2:2" ht="13.5" customHeight="1" x14ac:dyDescent="0.45">
      <c r="B119" s="2"/>
    </row>
    <row r="120" spans="2:2" ht="13.5" customHeight="1" x14ac:dyDescent="0.45">
      <c r="B120" s="2"/>
    </row>
    <row r="121" spans="2:2" ht="13.5" customHeight="1" x14ac:dyDescent="0.45">
      <c r="B121" s="2"/>
    </row>
    <row r="122" spans="2:2" ht="13.5" customHeight="1" x14ac:dyDescent="0.45">
      <c r="B122" s="2"/>
    </row>
    <row r="123" spans="2:2" ht="13.5" customHeight="1" x14ac:dyDescent="0.45">
      <c r="B123" s="2"/>
    </row>
    <row r="124" spans="2:2" ht="13.5" customHeight="1" x14ac:dyDescent="0.45">
      <c r="B124" s="2"/>
    </row>
    <row r="125" spans="2:2" ht="13.5" customHeight="1" x14ac:dyDescent="0.45">
      <c r="B125" s="2"/>
    </row>
    <row r="126" spans="2:2" ht="13.5" customHeight="1" x14ac:dyDescent="0.45">
      <c r="B126" s="2"/>
    </row>
    <row r="127" spans="2:2" ht="13.5" customHeight="1" x14ac:dyDescent="0.45">
      <c r="B127" s="2"/>
    </row>
    <row r="128" spans="2:2" ht="13.5" customHeight="1" x14ac:dyDescent="0.45">
      <c r="B128" s="2"/>
    </row>
    <row r="129" spans="2:2" ht="13.5" customHeight="1" x14ac:dyDescent="0.45">
      <c r="B129" s="2"/>
    </row>
    <row r="130" spans="2:2" ht="13.5" customHeight="1" x14ac:dyDescent="0.45">
      <c r="B130" s="2"/>
    </row>
    <row r="131" spans="2:2" ht="13.5" customHeight="1" x14ac:dyDescent="0.45">
      <c r="B131" s="2"/>
    </row>
    <row r="132" spans="2:2" ht="13.5" customHeight="1" x14ac:dyDescent="0.45">
      <c r="B132" s="2"/>
    </row>
    <row r="133" spans="2:2" ht="13.5" customHeight="1" x14ac:dyDescent="0.45">
      <c r="B133" s="2"/>
    </row>
    <row r="134" spans="2:2" ht="13.5" customHeight="1" x14ac:dyDescent="0.45">
      <c r="B134" s="2"/>
    </row>
    <row r="135" spans="2:2" ht="13.5" customHeight="1" x14ac:dyDescent="0.45">
      <c r="B135" s="2"/>
    </row>
    <row r="136" spans="2:2" ht="13.5" customHeight="1" x14ac:dyDescent="0.45">
      <c r="B136" s="2"/>
    </row>
    <row r="137" spans="2:2" ht="13.5" customHeight="1" x14ac:dyDescent="0.45">
      <c r="B137" s="2"/>
    </row>
    <row r="138" spans="2:2" ht="13.5" customHeight="1" x14ac:dyDescent="0.45">
      <c r="B138" s="2"/>
    </row>
    <row r="139" spans="2:2" ht="13.5" customHeight="1" x14ac:dyDescent="0.45">
      <c r="B139" s="2"/>
    </row>
    <row r="140" spans="2:2" ht="13.5" customHeight="1" x14ac:dyDescent="0.45">
      <c r="B140" s="2"/>
    </row>
    <row r="141" spans="2:2" ht="13.5" customHeight="1" x14ac:dyDescent="0.45">
      <c r="B141" s="2"/>
    </row>
    <row r="142" spans="2:2" ht="13.5" customHeight="1" x14ac:dyDescent="0.45">
      <c r="B142" s="2"/>
    </row>
    <row r="143" spans="2:2" ht="13.5" customHeight="1" x14ac:dyDescent="0.45">
      <c r="B143" s="2"/>
    </row>
    <row r="144" spans="2:2" ht="13.5" customHeight="1" x14ac:dyDescent="0.45">
      <c r="B144" s="2"/>
    </row>
    <row r="145" spans="2:2" ht="13.5" customHeight="1" x14ac:dyDescent="0.45">
      <c r="B145" s="2"/>
    </row>
    <row r="146" spans="2:2" ht="13.5" customHeight="1" x14ac:dyDescent="0.45">
      <c r="B146" s="2"/>
    </row>
    <row r="147" spans="2:2" ht="13.5" customHeight="1" x14ac:dyDescent="0.45">
      <c r="B147" s="2"/>
    </row>
    <row r="148" spans="2:2" ht="13.5" customHeight="1" x14ac:dyDescent="0.45">
      <c r="B148" s="2"/>
    </row>
    <row r="149" spans="2:2" ht="13.5" customHeight="1" x14ac:dyDescent="0.45">
      <c r="B149" s="2"/>
    </row>
    <row r="150" spans="2:2" ht="13.5" customHeight="1" x14ac:dyDescent="0.45">
      <c r="B150" s="2"/>
    </row>
    <row r="151" spans="2:2" ht="13.5" customHeight="1" x14ac:dyDescent="0.45">
      <c r="B151" s="2"/>
    </row>
    <row r="152" spans="2:2" ht="13.5" customHeight="1" x14ac:dyDescent="0.45">
      <c r="B152" s="2"/>
    </row>
    <row r="153" spans="2:2" ht="13.5" customHeight="1" x14ac:dyDescent="0.45">
      <c r="B153" s="2"/>
    </row>
    <row r="154" spans="2:2" ht="13.5" customHeight="1" x14ac:dyDescent="0.45">
      <c r="B154" s="2"/>
    </row>
    <row r="155" spans="2:2" ht="13.5" customHeight="1" x14ac:dyDescent="0.45">
      <c r="B155" s="2"/>
    </row>
    <row r="156" spans="2:2" ht="13.5" customHeight="1" x14ac:dyDescent="0.45">
      <c r="B156" s="2"/>
    </row>
    <row r="157" spans="2:2" ht="13.5" customHeight="1" x14ac:dyDescent="0.45">
      <c r="B157" s="2"/>
    </row>
    <row r="158" spans="2:2" ht="13.5" customHeight="1" x14ac:dyDescent="0.45">
      <c r="B158" s="2"/>
    </row>
    <row r="159" spans="2:2" ht="13.5" customHeight="1" x14ac:dyDescent="0.45">
      <c r="B159" s="2"/>
    </row>
    <row r="160" spans="2:2" ht="13.5" customHeight="1" x14ac:dyDescent="0.45">
      <c r="B160" s="2"/>
    </row>
    <row r="161" spans="2:2" ht="13.5" customHeight="1" x14ac:dyDescent="0.45">
      <c r="B161" s="2"/>
    </row>
    <row r="162" spans="2:2" ht="13.5" customHeight="1" x14ac:dyDescent="0.45">
      <c r="B162" s="2"/>
    </row>
    <row r="163" spans="2:2" ht="13.5" customHeight="1" x14ac:dyDescent="0.45">
      <c r="B163" s="2"/>
    </row>
    <row r="164" spans="2:2" ht="13.5" customHeight="1" x14ac:dyDescent="0.45">
      <c r="B164" s="2"/>
    </row>
    <row r="165" spans="2:2" ht="13.5" customHeight="1" x14ac:dyDescent="0.45">
      <c r="B165" s="2"/>
    </row>
    <row r="166" spans="2:2" ht="13.5" customHeight="1" x14ac:dyDescent="0.45">
      <c r="B166" s="2"/>
    </row>
    <row r="167" spans="2:2" ht="13.5" customHeight="1" x14ac:dyDescent="0.45">
      <c r="B167" s="2"/>
    </row>
    <row r="168" spans="2:2" ht="13.5" customHeight="1" x14ac:dyDescent="0.45">
      <c r="B168" s="2"/>
    </row>
    <row r="169" spans="2:2" ht="13.5" customHeight="1" x14ac:dyDescent="0.45">
      <c r="B169" s="2"/>
    </row>
    <row r="170" spans="2:2" ht="13.5" customHeight="1" x14ac:dyDescent="0.45">
      <c r="B170" s="2"/>
    </row>
    <row r="171" spans="2:2" ht="13.5" customHeight="1" x14ac:dyDescent="0.45">
      <c r="B171" s="2"/>
    </row>
    <row r="172" spans="2:2" ht="13.5" customHeight="1" x14ac:dyDescent="0.45">
      <c r="B172" s="2"/>
    </row>
    <row r="173" spans="2:2" ht="13.5" customHeight="1" x14ac:dyDescent="0.45">
      <c r="B173" s="2"/>
    </row>
    <row r="174" spans="2:2" ht="13.5" customHeight="1" x14ac:dyDescent="0.45">
      <c r="B174" s="2"/>
    </row>
    <row r="175" spans="2:2" ht="13.5" customHeight="1" x14ac:dyDescent="0.45">
      <c r="B175" s="2"/>
    </row>
    <row r="176" spans="2:2" ht="13.5" customHeight="1" x14ac:dyDescent="0.45">
      <c r="B176" s="2"/>
    </row>
    <row r="177" spans="2:2" ht="13.5" customHeight="1" x14ac:dyDescent="0.45">
      <c r="B177" s="2"/>
    </row>
    <row r="178" spans="2:2" ht="13.5" customHeight="1" x14ac:dyDescent="0.45">
      <c r="B178" s="2"/>
    </row>
    <row r="179" spans="2:2" ht="13.5" customHeight="1" x14ac:dyDescent="0.45">
      <c r="B179" s="2"/>
    </row>
    <row r="180" spans="2:2" ht="13.5" customHeight="1" x14ac:dyDescent="0.45">
      <c r="B180" s="2"/>
    </row>
    <row r="181" spans="2:2" ht="13.5" customHeight="1" x14ac:dyDescent="0.45">
      <c r="B181" s="2"/>
    </row>
    <row r="182" spans="2:2" ht="13.5" customHeight="1" x14ac:dyDescent="0.45">
      <c r="B182" s="2"/>
    </row>
    <row r="183" spans="2:2" ht="13.5" customHeight="1" x14ac:dyDescent="0.45">
      <c r="B183" s="2"/>
    </row>
    <row r="184" spans="2:2" ht="13.5" customHeight="1" x14ac:dyDescent="0.45">
      <c r="B184" s="2"/>
    </row>
    <row r="185" spans="2:2" ht="13.5" customHeight="1" x14ac:dyDescent="0.45">
      <c r="B185" s="2"/>
    </row>
    <row r="186" spans="2:2" ht="13.5" customHeight="1" x14ac:dyDescent="0.45">
      <c r="B186" s="2"/>
    </row>
    <row r="187" spans="2:2" ht="13.5" customHeight="1" x14ac:dyDescent="0.45">
      <c r="B187" s="2"/>
    </row>
    <row r="188" spans="2:2" ht="13.5" customHeight="1" x14ac:dyDescent="0.45">
      <c r="B188" s="2"/>
    </row>
    <row r="189" spans="2:2" ht="13.5" customHeight="1" x14ac:dyDescent="0.45">
      <c r="B189" s="2"/>
    </row>
    <row r="190" spans="2:2" ht="13.5" customHeight="1" x14ac:dyDescent="0.45">
      <c r="B190" s="2"/>
    </row>
    <row r="191" spans="2:2" ht="13.5" customHeight="1" x14ac:dyDescent="0.45">
      <c r="B191" s="2"/>
    </row>
    <row r="192" spans="2:2" ht="13.5" customHeight="1" x14ac:dyDescent="0.45">
      <c r="B192" s="2"/>
    </row>
    <row r="193" spans="2:2" ht="13.5" customHeight="1" x14ac:dyDescent="0.45">
      <c r="B193" s="2"/>
    </row>
    <row r="194" spans="2:2" ht="13.5" customHeight="1" x14ac:dyDescent="0.45">
      <c r="B194" s="2"/>
    </row>
    <row r="195" spans="2:2" ht="13.5" customHeight="1" x14ac:dyDescent="0.45">
      <c r="B195" s="2"/>
    </row>
    <row r="196" spans="2:2" ht="13.5" customHeight="1" x14ac:dyDescent="0.45">
      <c r="B196" s="2"/>
    </row>
    <row r="197" spans="2:2" ht="13.5" customHeight="1" x14ac:dyDescent="0.45">
      <c r="B197" s="2"/>
    </row>
    <row r="198" spans="2:2" ht="13.5" customHeight="1" x14ac:dyDescent="0.45">
      <c r="B198" s="2"/>
    </row>
    <row r="199" spans="2:2" ht="13.5" customHeight="1" x14ac:dyDescent="0.45">
      <c r="B199" s="2"/>
    </row>
    <row r="200" spans="2:2" ht="13.5" customHeight="1" x14ac:dyDescent="0.45">
      <c r="B200" s="2"/>
    </row>
    <row r="201" spans="2:2" ht="13.5" customHeight="1" x14ac:dyDescent="0.45">
      <c r="B201" s="2"/>
    </row>
    <row r="202" spans="2:2" ht="13.5" customHeight="1" x14ac:dyDescent="0.45">
      <c r="B202" s="2"/>
    </row>
    <row r="203" spans="2:2" ht="13.5" customHeight="1" x14ac:dyDescent="0.45">
      <c r="B203" s="2"/>
    </row>
    <row r="204" spans="2:2" ht="13.5" customHeight="1" x14ac:dyDescent="0.45">
      <c r="B204" s="2"/>
    </row>
    <row r="205" spans="2:2" ht="13.5" customHeight="1" x14ac:dyDescent="0.45">
      <c r="B205" s="2"/>
    </row>
    <row r="206" spans="2:2" ht="13.5" customHeight="1" x14ac:dyDescent="0.45">
      <c r="B206" s="2"/>
    </row>
    <row r="207" spans="2:2" ht="13.5" customHeight="1" x14ac:dyDescent="0.45">
      <c r="B207" s="2"/>
    </row>
    <row r="208" spans="2:2" ht="13.5" customHeight="1" x14ac:dyDescent="0.45">
      <c r="B208" s="2"/>
    </row>
    <row r="209" spans="2:2" ht="13.5" customHeight="1" x14ac:dyDescent="0.45">
      <c r="B209" s="2"/>
    </row>
    <row r="210" spans="2:2" ht="13.5" customHeight="1" x14ac:dyDescent="0.45">
      <c r="B210" s="2"/>
    </row>
    <row r="211" spans="2:2" ht="13.5" customHeight="1" x14ac:dyDescent="0.45">
      <c r="B211" s="2"/>
    </row>
    <row r="212" spans="2:2" ht="13.5" customHeight="1" x14ac:dyDescent="0.45">
      <c r="B212" s="2"/>
    </row>
    <row r="213" spans="2:2" ht="13.5" customHeight="1" x14ac:dyDescent="0.45">
      <c r="B213" s="2"/>
    </row>
    <row r="214" spans="2:2" ht="13.5" customHeight="1" x14ac:dyDescent="0.45">
      <c r="B214" s="2"/>
    </row>
    <row r="215" spans="2:2" ht="13.5" customHeight="1" x14ac:dyDescent="0.45">
      <c r="B215" s="2"/>
    </row>
    <row r="216" spans="2:2" ht="13.5" customHeight="1" x14ac:dyDescent="0.45">
      <c r="B216" s="2"/>
    </row>
    <row r="217" spans="2:2" ht="13.5" customHeight="1" x14ac:dyDescent="0.45">
      <c r="B217" s="2"/>
    </row>
    <row r="218" spans="2:2" ht="13.5" customHeight="1" x14ac:dyDescent="0.45">
      <c r="B218" s="2"/>
    </row>
    <row r="219" spans="2:2" ht="13.5" customHeight="1" x14ac:dyDescent="0.45">
      <c r="B219" s="2"/>
    </row>
    <row r="220" spans="2:2" ht="13.5" customHeight="1" x14ac:dyDescent="0.45">
      <c r="B220" s="2"/>
    </row>
    <row r="221" spans="2:2" ht="13.5" customHeight="1" x14ac:dyDescent="0.45">
      <c r="B221" s="2"/>
    </row>
    <row r="222" spans="2:2" ht="13.5" customHeight="1" x14ac:dyDescent="0.45">
      <c r="B222" s="2"/>
    </row>
    <row r="223" spans="2:2" ht="13.5" customHeight="1" x14ac:dyDescent="0.45">
      <c r="B223" s="2"/>
    </row>
    <row r="224" spans="2:2" ht="13.5" customHeight="1" x14ac:dyDescent="0.45">
      <c r="B224" s="2"/>
    </row>
    <row r="225" spans="2:2" ht="13.5" customHeight="1" x14ac:dyDescent="0.45">
      <c r="B225" s="2"/>
    </row>
    <row r="226" spans="2:2" ht="13.5" customHeight="1" x14ac:dyDescent="0.45">
      <c r="B226" s="2"/>
    </row>
    <row r="227" spans="2:2" ht="13.5" customHeight="1" x14ac:dyDescent="0.45">
      <c r="B227" s="2"/>
    </row>
    <row r="228" spans="2:2" ht="13.5" customHeight="1" x14ac:dyDescent="0.45">
      <c r="B228" s="2"/>
    </row>
    <row r="229" spans="2:2" ht="13.5" customHeight="1" x14ac:dyDescent="0.45">
      <c r="B229" s="2"/>
    </row>
    <row r="230" spans="2:2" ht="13.5" customHeight="1" x14ac:dyDescent="0.45">
      <c r="B230" s="2"/>
    </row>
    <row r="231" spans="2:2" ht="13.5" customHeight="1" x14ac:dyDescent="0.45">
      <c r="B231" s="2"/>
    </row>
    <row r="232" spans="2:2" ht="13.5" customHeight="1" x14ac:dyDescent="0.45">
      <c r="B232" s="2"/>
    </row>
    <row r="233" spans="2:2" ht="13.5" customHeight="1" x14ac:dyDescent="0.45">
      <c r="B233" s="2"/>
    </row>
    <row r="234" spans="2:2" ht="13.5" customHeight="1" x14ac:dyDescent="0.45">
      <c r="B234" s="2"/>
    </row>
    <row r="235" spans="2:2" ht="13.5" customHeight="1" x14ac:dyDescent="0.45">
      <c r="B235" s="2"/>
    </row>
    <row r="236" spans="2:2" ht="13.5" customHeight="1" x14ac:dyDescent="0.45">
      <c r="B236" s="2"/>
    </row>
    <row r="237" spans="2:2" ht="13.5" customHeight="1" x14ac:dyDescent="0.45">
      <c r="B237" s="2"/>
    </row>
    <row r="238" spans="2:2" ht="13.5" customHeight="1" x14ac:dyDescent="0.45">
      <c r="B238" s="2"/>
    </row>
    <row r="239" spans="2:2" ht="13.5" customHeight="1" x14ac:dyDescent="0.45">
      <c r="B239" s="2"/>
    </row>
    <row r="240" spans="2:2" ht="13.5" customHeight="1" x14ac:dyDescent="0.45">
      <c r="B240" s="2"/>
    </row>
    <row r="241" spans="2:2" ht="13.5" customHeight="1" x14ac:dyDescent="0.45">
      <c r="B241" s="2"/>
    </row>
    <row r="242" spans="2:2" ht="13.5" customHeight="1" x14ac:dyDescent="0.45">
      <c r="B242" s="2"/>
    </row>
    <row r="243" spans="2:2" ht="13.5" customHeight="1" x14ac:dyDescent="0.45">
      <c r="B243" s="2"/>
    </row>
    <row r="244" spans="2:2" ht="13.5" customHeight="1" x14ac:dyDescent="0.45">
      <c r="B244" s="2"/>
    </row>
    <row r="245" spans="2:2" ht="13.5" customHeight="1" x14ac:dyDescent="0.45">
      <c r="B245" s="2"/>
    </row>
    <row r="246" spans="2:2" ht="13.5" customHeight="1" x14ac:dyDescent="0.45">
      <c r="B246" s="2"/>
    </row>
    <row r="247" spans="2:2" ht="13.5" customHeight="1" x14ac:dyDescent="0.45">
      <c r="B247" s="2"/>
    </row>
    <row r="248" spans="2:2" ht="13.5" customHeight="1" x14ac:dyDescent="0.45">
      <c r="B248" s="2"/>
    </row>
    <row r="249" spans="2:2" ht="13.5" customHeight="1" x14ac:dyDescent="0.45">
      <c r="B249" s="2"/>
    </row>
    <row r="250" spans="2:2" ht="13.5" customHeight="1" x14ac:dyDescent="0.45">
      <c r="B250" s="2"/>
    </row>
    <row r="251" spans="2:2" ht="13.5" customHeight="1" x14ac:dyDescent="0.45">
      <c r="B251" s="2"/>
    </row>
    <row r="252" spans="2:2" ht="13.5" customHeight="1" x14ac:dyDescent="0.45">
      <c r="B252" s="2"/>
    </row>
    <row r="253" spans="2:2" ht="13.5" customHeight="1" x14ac:dyDescent="0.45">
      <c r="B253" s="2"/>
    </row>
    <row r="254" spans="2:2" ht="13.5" customHeight="1" x14ac:dyDescent="0.45">
      <c r="B254" s="2"/>
    </row>
    <row r="255" spans="2:2" ht="13.5" customHeight="1" x14ac:dyDescent="0.45">
      <c r="B255" s="2"/>
    </row>
    <row r="256" spans="2:2" ht="13.5" customHeight="1" x14ac:dyDescent="0.45">
      <c r="B256" s="2"/>
    </row>
    <row r="257" spans="2:2" ht="13.5" customHeight="1" x14ac:dyDescent="0.45">
      <c r="B257" s="2"/>
    </row>
    <row r="258" spans="2:2" ht="13.5" customHeight="1" x14ac:dyDescent="0.45">
      <c r="B258" s="2"/>
    </row>
    <row r="259" spans="2:2" ht="13.5" customHeight="1" x14ac:dyDescent="0.45">
      <c r="B259" s="2"/>
    </row>
    <row r="260" spans="2:2" ht="13.5" customHeight="1" x14ac:dyDescent="0.45">
      <c r="B260" s="2"/>
    </row>
    <row r="261" spans="2:2" ht="13.5" customHeight="1" x14ac:dyDescent="0.45">
      <c r="B261" s="2"/>
    </row>
    <row r="262" spans="2:2" ht="13.5" customHeight="1" x14ac:dyDescent="0.45">
      <c r="B262" s="2"/>
    </row>
    <row r="263" spans="2:2" ht="13.5" customHeight="1" x14ac:dyDescent="0.45">
      <c r="B263" s="2"/>
    </row>
    <row r="264" spans="2:2" ht="13.5" customHeight="1" x14ac:dyDescent="0.45">
      <c r="B264" s="2"/>
    </row>
    <row r="265" spans="2:2" ht="13.5" customHeight="1" x14ac:dyDescent="0.45">
      <c r="B265" s="2"/>
    </row>
    <row r="266" spans="2:2" ht="13.5" customHeight="1" x14ac:dyDescent="0.45">
      <c r="B266" s="2"/>
    </row>
    <row r="267" spans="2:2" ht="13.5" customHeight="1" x14ac:dyDescent="0.45">
      <c r="B267" s="2"/>
    </row>
    <row r="268" spans="2:2" ht="13.5" customHeight="1" x14ac:dyDescent="0.45">
      <c r="B268" s="2"/>
    </row>
    <row r="269" spans="2:2" ht="13.5" customHeight="1" x14ac:dyDescent="0.45">
      <c r="B269" s="2"/>
    </row>
    <row r="270" spans="2:2" ht="13.5" customHeight="1" x14ac:dyDescent="0.45">
      <c r="B270" s="2"/>
    </row>
    <row r="271" spans="2:2" ht="13.5" customHeight="1" x14ac:dyDescent="0.45">
      <c r="B271" s="2"/>
    </row>
    <row r="272" spans="2:2" ht="13.5" customHeight="1" x14ac:dyDescent="0.45">
      <c r="B272" s="2"/>
    </row>
    <row r="273" spans="2:2" ht="13.5" customHeight="1" x14ac:dyDescent="0.45">
      <c r="B273" s="2"/>
    </row>
    <row r="274" spans="2:2" ht="13.5" customHeight="1" x14ac:dyDescent="0.45">
      <c r="B274" s="2"/>
    </row>
    <row r="275" spans="2:2" ht="13.5" customHeight="1" x14ac:dyDescent="0.45">
      <c r="B275" s="2"/>
    </row>
    <row r="276" spans="2:2" ht="13.5" customHeight="1" x14ac:dyDescent="0.45">
      <c r="B276" s="2"/>
    </row>
    <row r="277" spans="2:2" ht="13.5" customHeight="1" x14ac:dyDescent="0.45">
      <c r="B277" s="2"/>
    </row>
    <row r="278" spans="2:2" ht="13.5" customHeight="1" x14ac:dyDescent="0.45">
      <c r="B278" s="2"/>
    </row>
    <row r="279" spans="2:2" ht="13.5" customHeight="1" x14ac:dyDescent="0.45">
      <c r="B279" s="2"/>
    </row>
    <row r="280" spans="2:2" ht="13.5" customHeight="1" x14ac:dyDescent="0.45">
      <c r="B280" s="2"/>
    </row>
    <row r="281" spans="2:2" ht="13.5" customHeight="1" x14ac:dyDescent="0.45">
      <c r="B281" s="2"/>
    </row>
    <row r="282" spans="2:2" ht="13.5" customHeight="1" x14ac:dyDescent="0.45">
      <c r="B282" s="2"/>
    </row>
    <row r="283" spans="2:2" ht="13.5" customHeight="1" x14ac:dyDescent="0.45">
      <c r="B283" s="2"/>
    </row>
    <row r="284" spans="2:2" ht="13.5" customHeight="1" x14ac:dyDescent="0.45">
      <c r="B284" s="2"/>
    </row>
    <row r="285" spans="2:2" ht="13.5" customHeight="1" x14ac:dyDescent="0.45">
      <c r="B285" s="2"/>
    </row>
    <row r="286" spans="2:2" ht="13.5" customHeight="1" x14ac:dyDescent="0.45">
      <c r="B286" s="2"/>
    </row>
    <row r="287" spans="2:2" ht="13.5" customHeight="1" x14ac:dyDescent="0.45">
      <c r="B287" s="2"/>
    </row>
    <row r="288" spans="2:2" ht="13.5" customHeight="1" x14ac:dyDescent="0.45">
      <c r="B288" s="2"/>
    </row>
    <row r="289" spans="2:2" ht="13.5" customHeight="1" x14ac:dyDescent="0.45">
      <c r="B289" s="2"/>
    </row>
    <row r="290" spans="2:2" ht="13.5" customHeight="1" x14ac:dyDescent="0.45">
      <c r="B290" s="2"/>
    </row>
    <row r="291" spans="2:2" ht="13.5" customHeight="1" x14ac:dyDescent="0.45">
      <c r="B291" s="2"/>
    </row>
    <row r="292" spans="2:2" ht="13.5" customHeight="1" x14ac:dyDescent="0.45">
      <c r="B292" s="2"/>
    </row>
    <row r="293" spans="2:2" ht="13.5" customHeight="1" x14ac:dyDescent="0.45">
      <c r="B293" s="2"/>
    </row>
    <row r="294" spans="2:2" ht="13.5" customHeight="1" x14ac:dyDescent="0.45">
      <c r="B294" s="2"/>
    </row>
    <row r="295" spans="2:2" ht="13.5" customHeight="1" x14ac:dyDescent="0.45">
      <c r="B295" s="2"/>
    </row>
    <row r="296" spans="2:2" ht="13.5" customHeight="1" x14ac:dyDescent="0.45">
      <c r="B296" s="2"/>
    </row>
    <row r="297" spans="2:2" ht="13.5" customHeight="1" x14ac:dyDescent="0.45">
      <c r="B297" s="2"/>
    </row>
    <row r="298" spans="2:2" ht="13.5" customHeight="1" x14ac:dyDescent="0.45">
      <c r="B298" s="2"/>
    </row>
    <row r="299" spans="2:2" ht="13.5" customHeight="1" x14ac:dyDescent="0.45">
      <c r="B299" s="2"/>
    </row>
    <row r="300" spans="2:2" ht="13.5" customHeight="1" x14ac:dyDescent="0.45">
      <c r="B300" s="2"/>
    </row>
    <row r="301" spans="2:2" ht="13.5" customHeight="1" x14ac:dyDescent="0.45">
      <c r="B301" s="2"/>
    </row>
    <row r="302" spans="2:2" ht="13.5" customHeight="1" x14ac:dyDescent="0.45">
      <c r="B302" s="2"/>
    </row>
    <row r="303" spans="2:2" ht="13.5" customHeight="1" x14ac:dyDescent="0.45">
      <c r="B303" s="2"/>
    </row>
    <row r="304" spans="2:2" ht="13.5" customHeight="1" x14ac:dyDescent="0.45">
      <c r="B304" s="2"/>
    </row>
    <row r="305" spans="2:2" ht="13.5" customHeight="1" x14ac:dyDescent="0.45">
      <c r="B305" s="2"/>
    </row>
    <row r="306" spans="2:2" ht="13.5" customHeight="1" x14ac:dyDescent="0.45">
      <c r="B306" s="2"/>
    </row>
    <row r="307" spans="2:2" ht="13.5" customHeight="1" x14ac:dyDescent="0.45">
      <c r="B307" s="2"/>
    </row>
    <row r="308" spans="2:2" ht="13.5" customHeight="1" x14ac:dyDescent="0.45">
      <c r="B308" s="2"/>
    </row>
    <row r="309" spans="2:2" ht="13.5" customHeight="1" x14ac:dyDescent="0.45">
      <c r="B309" s="2"/>
    </row>
    <row r="310" spans="2:2" ht="13.5" customHeight="1" x14ac:dyDescent="0.45">
      <c r="B310" s="2"/>
    </row>
    <row r="311" spans="2:2" ht="13.5" customHeight="1" x14ac:dyDescent="0.45">
      <c r="B311" s="2"/>
    </row>
    <row r="312" spans="2:2" ht="13.5" customHeight="1" x14ac:dyDescent="0.45">
      <c r="B312" s="2"/>
    </row>
    <row r="313" spans="2:2" ht="13.5" customHeight="1" x14ac:dyDescent="0.45">
      <c r="B313" s="2"/>
    </row>
    <row r="314" spans="2:2" ht="13.5" customHeight="1" x14ac:dyDescent="0.45">
      <c r="B314" s="2"/>
    </row>
    <row r="315" spans="2:2" ht="13.5" customHeight="1" x14ac:dyDescent="0.45">
      <c r="B315" s="2"/>
    </row>
    <row r="316" spans="2:2" ht="13.5" customHeight="1" x14ac:dyDescent="0.45">
      <c r="B316" s="2"/>
    </row>
    <row r="317" spans="2:2" ht="13.5" customHeight="1" x14ac:dyDescent="0.45">
      <c r="B317" s="2"/>
    </row>
    <row r="318" spans="2:2" ht="13.5" customHeight="1" x14ac:dyDescent="0.45">
      <c r="B318" s="2"/>
    </row>
    <row r="319" spans="2:2" ht="13.5" customHeight="1" x14ac:dyDescent="0.45">
      <c r="B319" s="2"/>
    </row>
    <row r="320" spans="2:2" ht="13.5" customHeight="1" x14ac:dyDescent="0.45">
      <c r="B320" s="2"/>
    </row>
    <row r="321" spans="2:2" ht="13.5" customHeight="1" x14ac:dyDescent="0.45">
      <c r="B321" s="2"/>
    </row>
    <row r="322" spans="2:2" ht="13.5" customHeight="1" x14ac:dyDescent="0.45">
      <c r="B322" s="2"/>
    </row>
    <row r="323" spans="2:2" ht="13.5" customHeight="1" x14ac:dyDescent="0.45">
      <c r="B323" s="2"/>
    </row>
    <row r="324" spans="2:2" ht="13.5" customHeight="1" x14ac:dyDescent="0.45">
      <c r="B324" s="2"/>
    </row>
    <row r="325" spans="2:2" ht="13.5" customHeight="1" x14ac:dyDescent="0.45">
      <c r="B325" s="2"/>
    </row>
    <row r="326" spans="2:2" ht="13.5" customHeight="1" x14ac:dyDescent="0.45">
      <c r="B326" s="2"/>
    </row>
    <row r="327" spans="2:2" ht="13.5" customHeight="1" x14ac:dyDescent="0.45">
      <c r="B327" s="2"/>
    </row>
    <row r="328" spans="2:2" ht="13.5" customHeight="1" x14ac:dyDescent="0.45">
      <c r="B328" s="2"/>
    </row>
    <row r="329" spans="2:2" ht="13.5" customHeight="1" x14ac:dyDescent="0.45">
      <c r="B329" s="2"/>
    </row>
    <row r="330" spans="2:2" ht="13.5" customHeight="1" x14ac:dyDescent="0.45">
      <c r="B330" s="2"/>
    </row>
    <row r="331" spans="2:2" ht="13.5" customHeight="1" x14ac:dyDescent="0.45">
      <c r="B331" s="2"/>
    </row>
    <row r="332" spans="2:2" ht="13.5" customHeight="1" x14ac:dyDescent="0.45">
      <c r="B332" s="2"/>
    </row>
    <row r="333" spans="2:2" ht="13.5" customHeight="1" x14ac:dyDescent="0.45">
      <c r="B333" s="2"/>
    </row>
    <row r="334" spans="2:2" ht="13.5" customHeight="1" x14ac:dyDescent="0.45">
      <c r="B334" s="2"/>
    </row>
    <row r="335" spans="2:2" ht="13.5" customHeight="1" x14ac:dyDescent="0.45">
      <c r="B335" s="2"/>
    </row>
    <row r="336" spans="2:2" ht="13.5" customHeight="1" x14ac:dyDescent="0.45">
      <c r="B336" s="2"/>
    </row>
    <row r="337" spans="2:2" ht="13.5" customHeight="1" x14ac:dyDescent="0.45">
      <c r="B337" s="2"/>
    </row>
    <row r="338" spans="2:2" ht="13.5" customHeight="1" x14ac:dyDescent="0.45">
      <c r="B338" s="2"/>
    </row>
    <row r="339" spans="2:2" ht="13.5" customHeight="1" x14ac:dyDescent="0.45">
      <c r="B339" s="2"/>
    </row>
    <row r="340" spans="2:2" ht="13.5" customHeight="1" x14ac:dyDescent="0.45">
      <c r="B340" s="2"/>
    </row>
    <row r="341" spans="2:2" ht="13.5" customHeight="1" x14ac:dyDescent="0.45">
      <c r="B341" s="2"/>
    </row>
    <row r="342" spans="2:2" ht="13.5" customHeight="1" x14ac:dyDescent="0.45">
      <c r="B342" s="2"/>
    </row>
    <row r="343" spans="2:2" ht="13.5" customHeight="1" x14ac:dyDescent="0.45">
      <c r="B343" s="2"/>
    </row>
    <row r="344" spans="2:2" ht="13.5" customHeight="1" x14ac:dyDescent="0.45">
      <c r="B344" s="2"/>
    </row>
    <row r="345" spans="2:2" ht="13.5" customHeight="1" x14ac:dyDescent="0.45">
      <c r="B345" s="2"/>
    </row>
    <row r="346" spans="2:2" ht="13.5" customHeight="1" x14ac:dyDescent="0.45">
      <c r="B346" s="2"/>
    </row>
    <row r="347" spans="2:2" ht="13.5" customHeight="1" x14ac:dyDescent="0.45">
      <c r="B347" s="2"/>
    </row>
    <row r="348" spans="2:2" ht="13.5" customHeight="1" x14ac:dyDescent="0.45">
      <c r="B348" s="2"/>
    </row>
    <row r="349" spans="2:2" ht="13.5" customHeight="1" x14ac:dyDescent="0.45">
      <c r="B349" s="2"/>
    </row>
    <row r="350" spans="2:2" ht="13.5" customHeight="1" x14ac:dyDescent="0.45">
      <c r="B350" s="2"/>
    </row>
    <row r="351" spans="2:2" ht="13.5" customHeight="1" x14ac:dyDescent="0.45">
      <c r="B351" s="2"/>
    </row>
    <row r="352" spans="2:2" ht="13.5" customHeight="1" x14ac:dyDescent="0.45">
      <c r="B352" s="2"/>
    </row>
    <row r="353" spans="2:2" ht="13.5" customHeight="1" x14ac:dyDescent="0.45">
      <c r="B353" s="2"/>
    </row>
    <row r="354" spans="2:2" ht="13.5" customHeight="1" x14ac:dyDescent="0.45">
      <c r="B354" s="2"/>
    </row>
    <row r="355" spans="2:2" ht="13.5" customHeight="1" x14ac:dyDescent="0.45">
      <c r="B355" s="2"/>
    </row>
    <row r="356" spans="2:2" ht="13.5" customHeight="1" x14ac:dyDescent="0.45">
      <c r="B356" s="2"/>
    </row>
    <row r="357" spans="2:2" ht="13.5" customHeight="1" x14ac:dyDescent="0.45">
      <c r="B357" s="2"/>
    </row>
    <row r="358" spans="2:2" ht="13.5" customHeight="1" x14ac:dyDescent="0.45">
      <c r="B358" s="2"/>
    </row>
    <row r="359" spans="2:2" ht="13.5" customHeight="1" x14ac:dyDescent="0.45">
      <c r="B359" s="2"/>
    </row>
    <row r="360" spans="2:2" ht="13.5" customHeight="1" x14ac:dyDescent="0.45">
      <c r="B360" s="2"/>
    </row>
    <row r="361" spans="2:2" ht="13.5" customHeight="1" x14ac:dyDescent="0.45">
      <c r="B361" s="2"/>
    </row>
    <row r="362" spans="2:2" ht="13.5" customHeight="1" x14ac:dyDescent="0.45">
      <c r="B362" s="2"/>
    </row>
    <row r="363" spans="2:2" ht="13.5" customHeight="1" x14ac:dyDescent="0.45">
      <c r="B363" s="2"/>
    </row>
    <row r="364" spans="2:2" ht="13.5" customHeight="1" x14ac:dyDescent="0.45">
      <c r="B364" s="2"/>
    </row>
    <row r="365" spans="2:2" ht="13.5" customHeight="1" x14ac:dyDescent="0.45">
      <c r="B365" s="2"/>
    </row>
    <row r="366" spans="2:2" ht="13.5" customHeight="1" x14ac:dyDescent="0.45">
      <c r="B366" s="2"/>
    </row>
    <row r="367" spans="2:2" ht="13.5" customHeight="1" x14ac:dyDescent="0.45">
      <c r="B367" s="2"/>
    </row>
    <row r="368" spans="2:2" ht="13.5" customHeight="1" x14ac:dyDescent="0.45">
      <c r="B368" s="2"/>
    </row>
    <row r="369" spans="2:2" ht="13.5" customHeight="1" x14ac:dyDescent="0.45">
      <c r="B369" s="2"/>
    </row>
    <row r="370" spans="2:2" ht="13.5" customHeight="1" x14ac:dyDescent="0.45">
      <c r="B370" s="2"/>
    </row>
    <row r="371" spans="2:2" ht="13.5" customHeight="1" x14ac:dyDescent="0.45">
      <c r="B371" s="2"/>
    </row>
    <row r="372" spans="2:2" ht="13.5" customHeight="1" x14ac:dyDescent="0.45">
      <c r="B372" s="2"/>
    </row>
    <row r="373" spans="2:2" ht="13.5" customHeight="1" x14ac:dyDescent="0.45">
      <c r="B373" s="2"/>
    </row>
    <row r="374" spans="2:2" ht="13.5" customHeight="1" x14ac:dyDescent="0.45">
      <c r="B374" s="2"/>
    </row>
    <row r="375" spans="2:2" ht="13.5" customHeight="1" x14ac:dyDescent="0.45">
      <c r="B375" s="2"/>
    </row>
    <row r="376" spans="2:2" ht="13.5" customHeight="1" x14ac:dyDescent="0.45">
      <c r="B376" s="2"/>
    </row>
    <row r="377" spans="2:2" ht="13.5" customHeight="1" x14ac:dyDescent="0.45">
      <c r="B377" s="2"/>
    </row>
    <row r="378" spans="2:2" ht="13.5" customHeight="1" x14ac:dyDescent="0.45">
      <c r="B378" s="2"/>
    </row>
    <row r="379" spans="2:2" ht="13.5" customHeight="1" x14ac:dyDescent="0.45">
      <c r="B379" s="2"/>
    </row>
    <row r="380" spans="2:2" ht="13.5" customHeight="1" x14ac:dyDescent="0.45">
      <c r="B380" s="2"/>
    </row>
    <row r="381" spans="2:2" ht="13.5" customHeight="1" x14ac:dyDescent="0.45">
      <c r="B381" s="2"/>
    </row>
    <row r="382" spans="2:2" ht="13.5" customHeight="1" x14ac:dyDescent="0.45">
      <c r="B382" s="2"/>
    </row>
    <row r="383" spans="2:2" ht="13.5" customHeight="1" x14ac:dyDescent="0.45">
      <c r="B383" s="2"/>
    </row>
    <row r="384" spans="2:2" ht="13.5" customHeight="1" x14ac:dyDescent="0.45">
      <c r="B384" s="2"/>
    </row>
    <row r="385" spans="2:2" ht="13.5" customHeight="1" x14ac:dyDescent="0.45">
      <c r="B385" s="2"/>
    </row>
    <row r="386" spans="2:2" ht="13.5" customHeight="1" x14ac:dyDescent="0.45">
      <c r="B386" s="2"/>
    </row>
    <row r="387" spans="2:2" ht="13.5" customHeight="1" x14ac:dyDescent="0.45">
      <c r="B387" s="2"/>
    </row>
    <row r="388" spans="2:2" ht="13.5" customHeight="1" x14ac:dyDescent="0.45">
      <c r="B388" s="2"/>
    </row>
    <row r="389" spans="2:2" ht="13.5" customHeight="1" x14ac:dyDescent="0.45">
      <c r="B389" s="2"/>
    </row>
    <row r="390" spans="2:2" ht="13.5" customHeight="1" x14ac:dyDescent="0.45">
      <c r="B390" s="2"/>
    </row>
    <row r="391" spans="2:2" ht="13.5" customHeight="1" x14ac:dyDescent="0.45">
      <c r="B391" s="2"/>
    </row>
    <row r="392" spans="2:2" ht="13.5" customHeight="1" x14ac:dyDescent="0.45">
      <c r="B392" s="2"/>
    </row>
    <row r="393" spans="2:2" ht="13.5" customHeight="1" x14ac:dyDescent="0.45">
      <c r="B393" s="2"/>
    </row>
    <row r="394" spans="2:2" ht="13.5" customHeight="1" x14ac:dyDescent="0.45">
      <c r="B394" s="2"/>
    </row>
    <row r="395" spans="2:2" ht="13.5" customHeight="1" x14ac:dyDescent="0.45">
      <c r="B395" s="2"/>
    </row>
    <row r="396" spans="2:2" ht="13.5" customHeight="1" x14ac:dyDescent="0.45">
      <c r="B396" s="2"/>
    </row>
    <row r="397" spans="2:2" ht="13.5" customHeight="1" x14ac:dyDescent="0.45">
      <c r="B397" s="2"/>
    </row>
    <row r="398" spans="2:2" ht="13.5" customHeight="1" x14ac:dyDescent="0.45">
      <c r="B398" s="2"/>
    </row>
    <row r="399" spans="2:2" ht="13.5" customHeight="1" x14ac:dyDescent="0.45">
      <c r="B399" s="2"/>
    </row>
    <row r="400" spans="2:2" ht="13.5" customHeight="1" x14ac:dyDescent="0.45">
      <c r="B400" s="2"/>
    </row>
    <row r="401" spans="2:2" ht="13.5" customHeight="1" x14ac:dyDescent="0.45">
      <c r="B401" s="2"/>
    </row>
    <row r="402" spans="2:2" ht="13.5" customHeight="1" x14ac:dyDescent="0.45">
      <c r="B402" s="2"/>
    </row>
    <row r="403" spans="2:2" ht="13.5" customHeight="1" x14ac:dyDescent="0.45">
      <c r="B403" s="2"/>
    </row>
    <row r="404" spans="2:2" ht="13.5" customHeight="1" x14ac:dyDescent="0.45">
      <c r="B404" s="2"/>
    </row>
    <row r="405" spans="2:2" ht="13.5" customHeight="1" x14ac:dyDescent="0.45">
      <c r="B405" s="2"/>
    </row>
    <row r="406" spans="2:2" ht="13.5" customHeight="1" x14ac:dyDescent="0.45">
      <c r="B406" s="2"/>
    </row>
    <row r="407" spans="2:2" ht="13.5" customHeight="1" x14ac:dyDescent="0.45">
      <c r="B407" s="2"/>
    </row>
    <row r="408" spans="2:2" ht="13.5" customHeight="1" x14ac:dyDescent="0.45">
      <c r="B408" s="2"/>
    </row>
    <row r="409" spans="2:2" ht="13.5" customHeight="1" x14ac:dyDescent="0.45">
      <c r="B409" s="2"/>
    </row>
    <row r="410" spans="2:2" ht="13.5" customHeight="1" x14ac:dyDescent="0.45">
      <c r="B410" s="2"/>
    </row>
    <row r="411" spans="2:2" ht="13.5" customHeight="1" x14ac:dyDescent="0.45">
      <c r="B411" s="2"/>
    </row>
    <row r="412" spans="2:2" ht="13.5" customHeight="1" x14ac:dyDescent="0.45">
      <c r="B412" s="2"/>
    </row>
    <row r="413" spans="2:2" ht="13.5" customHeight="1" x14ac:dyDescent="0.45">
      <c r="B413" s="2"/>
    </row>
    <row r="414" spans="2:2" ht="13.5" customHeight="1" x14ac:dyDescent="0.45">
      <c r="B414" s="2"/>
    </row>
    <row r="415" spans="2:2" ht="13.5" customHeight="1" x14ac:dyDescent="0.45">
      <c r="B415" s="2"/>
    </row>
    <row r="416" spans="2:2" ht="13.5" customHeight="1" x14ac:dyDescent="0.45">
      <c r="B416" s="2"/>
    </row>
    <row r="417" spans="2:2" ht="13.5" customHeight="1" x14ac:dyDescent="0.45">
      <c r="B417" s="2"/>
    </row>
    <row r="418" spans="2:2" ht="13.5" customHeight="1" x14ac:dyDescent="0.45">
      <c r="B418" s="2"/>
    </row>
    <row r="419" spans="2:2" ht="13.5" customHeight="1" x14ac:dyDescent="0.45">
      <c r="B419" s="2"/>
    </row>
    <row r="420" spans="2:2" ht="13.5" customHeight="1" x14ac:dyDescent="0.45">
      <c r="B420" s="2"/>
    </row>
    <row r="421" spans="2:2" ht="13.5" customHeight="1" x14ac:dyDescent="0.45">
      <c r="B421" s="2"/>
    </row>
    <row r="422" spans="2:2" ht="13.5" customHeight="1" x14ac:dyDescent="0.45">
      <c r="B422" s="2"/>
    </row>
    <row r="423" spans="2:2" ht="13.5" customHeight="1" x14ac:dyDescent="0.45">
      <c r="B423" s="2"/>
    </row>
    <row r="424" spans="2:2" ht="13.5" customHeight="1" x14ac:dyDescent="0.45">
      <c r="B424" s="2"/>
    </row>
    <row r="425" spans="2:2" ht="13.5" customHeight="1" x14ac:dyDescent="0.45">
      <c r="B425" s="2"/>
    </row>
    <row r="426" spans="2:2" ht="13.5" customHeight="1" x14ac:dyDescent="0.45">
      <c r="B426" s="2"/>
    </row>
    <row r="427" spans="2:2" ht="13.5" customHeight="1" x14ac:dyDescent="0.45">
      <c r="B427" s="2"/>
    </row>
    <row r="428" spans="2:2" ht="13.5" customHeight="1" x14ac:dyDescent="0.45">
      <c r="B428" s="2"/>
    </row>
    <row r="429" spans="2:2" ht="13.5" customHeight="1" x14ac:dyDescent="0.45">
      <c r="B429" s="2"/>
    </row>
    <row r="430" spans="2:2" ht="13.5" customHeight="1" x14ac:dyDescent="0.45">
      <c r="B430" s="2"/>
    </row>
    <row r="431" spans="2:2" ht="13.5" customHeight="1" x14ac:dyDescent="0.45">
      <c r="B431" s="2"/>
    </row>
    <row r="432" spans="2:2" ht="13.5" customHeight="1" x14ac:dyDescent="0.45">
      <c r="B432" s="2"/>
    </row>
    <row r="433" spans="2:2" ht="13.5" customHeight="1" x14ac:dyDescent="0.45">
      <c r="B433" s="2"/>
    </row>
    <row r="434" spans="2:2" ht="13.5" customHeight="1" x14ac:dyDescent="0.45">
      <c r="B434" s="2"/>
    </row>
    <row r="435" spans="2:2" ht="13.5" customHeight="1" x14ac:dyDescent="0.45">
      <c r="B435" s="2"/>
    </row>
    <row r="436" spans="2:2" ht="13.5" customHeight="1" x14ac:dyDescent="0.45">
      <c r="B436" s="2"/>
    </row>
    <row r="437" spans="2:2" ht="13.5" customHeight="1" x14ac:dyDescent="0.45">
      <c r="B437" s="2"/>
    </row>
    <row r="438" spans="2:2" ht="13.5" customHeight="1" x14ac:dyDescent="0.45">
      <c r="B438" s="2"/>
    </row>
    <row r="439" spans="2:2" ht="13.5" customHeight="1" x14ac:dyDescent="0.45">
      <c r="B439" s="2"/>
    </row>
    <row r="440" spans="2:2" ht="13.5" customHeight="1" x14ac:dyDescent="0.45">
      <c r="B440" s="2"/>
    </row>
    <row r="441" spans="2:2" ht="13.5" customHeight="1" x14ac:dyDescent="0.45">
      <c r="B441" s="2"/>
    </row>
    <row r="442" spans="2:2" ht="13.5" customHeight="1" x14ac:dyDescent="0.45">
      <c r="B442" s="2"/>
    </row>
    <row r="443" spans="2:2" ht="13.5" customHeight="1" x14ac:dyDescent="0.45">
      <c r="B443" s="2"/>
    </row>
    <row r="444" spans="2:2" ht="13.5" customHeight="1" x14ac:dyDescent="0.45">
      <c r="B444" s="2"/>
    </row>
    <row r="445" spans="2:2" ht="13.5" customHeight="1" x14ac:dyDescent="0.45">
      <c r="B445" s="2"/>
    </row>
    <row r="446" spans="2:2" ht="13.5" customHeight="1" x14ac:dyDescent="0.45">
      <c r="B446" s="2"/>
    </row>
    <row r="447" spans="2:2" ht="13.5" customHeight="1" x14ac:dyDescent="0.45">
      <c r="B447" s="2"/>
    </row>
    <row r="448" spans="2:2" ht="13.5" customHeight="1" x14ac:dyDescent="0.45">
      <c r="B448" s="2"/>
    </row>
    <row r="449" spans="2:2" ht="13.5" customHeight="1" x14ac:dyDescent="0.45">
      <c r="B449" s="2"/>
    </row>
    <row r="450" spans="2:2" ht="13.5" customHeight="1" x14ac:dyDescent="0.45">
      <c r="B450" s="2"/>
    </row>
    <row r="451" spans="2:2" ht="13.5" customHeight="1" x14ac:dyDescent="0.45">
      <c r="B451" s="2"/>
    </row>
    <row r="452" spans="2:2" ht="13.5" customHeight="1" x14ac:dyDescent="0.45">
      <c r="B452" s="2"/>
    </row>
    <row r="453" spans="2:2" ht="13.5" customHeight="1" x14ac:dyDescent="0.45">
      <c r="B453" s="2"/>
    </row>
    <row r="454" spans="2:2" ht="13.5" customHeight="1" x14ac:dyDescent="0.45">
      <c r="B454" s="2"/>
    </row>
    <row r="455" spans="2:2" ht="13.5" customHeight="1" x14ac:dyDescent="0.45">
      <c r="B455" s="2"/>
    </row>
    <row r="456" spans="2:2" ht="13.5" customHeight="1" x14ac:dyDescent="0.45">
      <c r="B456" s="2"/>
    </row>
    <row r="457" spans="2:2" ht="13.5" customHeight="1" x14ac:dyDescent="0.45">
      <c r="B457" s="2"/>
    </row>
    <row r="458" spans="2:2" ht="13.5" customHeight="1" x14ac:dyDescent="0.45">
      <c r="B458" s="2"/>
    </row>
    <row r="459" spans="2:2" ht="13.5" customHeight="1" x14ac:dyDescent="0.45">
      <c r="B459" s="2"/>
    </row>
    <row r="460" spans="2:2" ht="13.5" customHeight="1" x14ac:dyDescent="0.45">
      <c r="B460" s="2"/>
    </row>
    <row r="461" spans="2:2" ht="13.5" customHeight="1" x14ac:dyDescent="0.45">
      <c r="B461" s="2"/>
    </row>
    <row r="462" spans="2:2" ht="13.5" customHeight="1" x14ac:dyDescent="0.45">
      <c r="B462" s="2"/>
    </row>
    <row r="463" spans="2:2" ht="13.5" customHeight="1" x14ac:dyDescent="0.45">
      <c r="B463" s="2"/>
    </row>
    <row r="464" spans="2:2" ht="13.5" customHeight="1" x14ac:dyDescent="0.45">
      <c r="B464" s="2"/>
    </row>
    <row r="465" spans="2:2" ht="13.5" customHeight="1" x14ac:dyDescent="0.45">
      <c r="B465" s="2"/>
    </row>
    <row r="466" spans="2:2" ht="13.5" customHeight="1" x14ac:dyDescent="0.45">
      <c r="B466" s="2"/>
    </row>
    <row r="467" spans="2:2" ht="13.5" customHeight="1" x14ac:dyDescent="0.45">
      <c r="B467" s="2"/>
    </row>
    <row r="468" spans="2:2" ht="13.5" customHeight="1" x14ac:dyDescent="0.45">
      <c r="B468" s="2"/>
    </row>
    <row r="469" spans="2:2" ht="13.5" customHeight="1" x14ac:dyDescent="0.45">
      <c r="B469" s="2"/>
    </row>
    <row r="470" spans="2:2" ht="13.5" customHeight="1" x14ac:dyDescent="0.45">
      <c r="B470" s="2"/>
    </row>
    <row r="471" spans="2:2" ht="13.5" customHeight="1" x14ac:dyDescent="0.45">
      <c r="B471" s="2"/>
    </row>
    <row r="472" spans="2:2" ht="13.5" customHeight="1" x14ac:dyDescent="0.45">
      <c r="B472" s="2"/>
    </row>
    <row r="473" spans="2:2" ht="13.5" customHeight="1" x14ac:dyDescent="0.45">
      <c r="B473" s="2"/>
    </row>
    <row r="474" spans="2:2" ht="13.5" customHeight="1" x14ac:dyDescent="0.45">
      <c r="B474" s="2"/>
    </row>
    <row r="475" spans="2:2" ht="13.5" customHeight="1" x14ac:dyDescent="0.45">
      <c r="B475" s="2"/>
    </row>
    <row r="476" spans="2:2" ht="13.5" customHeight="1" x14ac:dyDescent="0.45">
      <c r="B476" s="2"/>
    </row>
    <row r="477" spans="2:2" ht="13.5" customHeight="1" x14ac:dyDescent="0.45">
      <c r="B477" s="2"/>
    </row>
    <row r="478" spans="2:2" ht="13.5" customHeight="1" x14ac:dyDescent="0.45">
      <c r="B478" s="2"/>
    </row>
    <row r="479" spans="2:2" ht="13.5" customHeight="1" x14ac:dyDescent="0.45">
      <c r="B479" s="2"/>
    </row>
    <row r="480" spans="2:2" ht="13.5" customHeight="1" x14ac:dyDescent="0.45">
      <c r="B480" s="2"/>
    </row>
    <row r="481" spans="2:2" ht="13.5" customHeight="1" x14ac:dyDescent="0.45">
      <c r="B481" s="2"/>
    </row>
    <row r="482" spans="2:2" ht="13.5" customHeight="1" x14ac:dyDescent="0.45">
      <c r="B482" s="2"/>
    </row>
    <row r="483" spans="2:2" ht="13.5" customHeight="1" x14ac:dyDescent="0.45">
      <c r="B483" s="2"/>
    </row>
    <row r="484" spans="2:2" ht="13.5" customHeight="1" x14ac:dyDescent="0.45">
      <c r="B484" s="2"/>
    </row>
    <row r="485" spans="2:2" ht="13.5" customHeight="1" x14ac:dyDescent="0.45">
      <c r="B485" s="2"/>
    </row>
    <row r="486" spans="2:2" ht="13.5" customHeight="1" x14ac:dyDescent="0.45">
      <c r="B486" s="2"/>
    </row>
    <row r="487" spans="2:2" ht="13.5" customHeight="1" x14ac:dyDescent="0.45">
      <c r="B487" s="2"/>
    </row>
    <row r="488" spans="2:2" ht="13.5" customHeight="1" x14ac:dyDescent="0.45">
      <c r="B488" s="2"/>
    </row>
    <row r="489" spans="2:2" ht="13.5" customHeight="1" x14ac:dyDescent="0.45">
      <c r="B489" s="2"/>
    </row>
    <row r="490" spans="2:2" ht="13.5" customHeight="1" x14ac:dyDescent="0.45">
      <c r="B490" s="2"/>
    </row>
    <row r="491" spans="2:2" ht="13.5" customHeight="1" x14ac:dyDescent="0.45">
      <c r="B491" s="2"/>
    </row>
    <row r="492" spans="2:2" ht="13.5" customHeight="1" x14ac:dyDescent="0.45">
      <c r="B492" s="2"/>
    </row>
    <row r="493" spans="2:2" ht="13.5" customHeight="1" x14ac:dyDescent="0.45">
      <c r="B493" s="2"/>
    </row>
    <row r="494" spans="2:2" ht="13.5" customHeight="1" x14ac:dyDescent="0.45">
      <c r="B494" s="2"/>
    </row>
    <row r="495" spans="2:2" ht="13.5" customHeight="1" x14ac:dyDescent="0.45">
      <c r="B495" s="2"/>
    </row>
    <row r="496" spans="2:2" ht="13.5" customHeight="1" x14ac:dyDescent="0.45">
      <c r="B496" s="2"/>
    </row>
    <row r="497" spans="2:2" ht="13.5" customHeight="1" x14ac:dyDescent="0.45">
      <c r="B497" s="2"/>
    </row>
    <row r="498" spans="2:2" ht="13.5" customHeight="1" x14ac:dyDescent="0.45">
      <c r="B498" s="2"/>
    </row>
    <row r="499" spans="2:2" ht="13.5" customHeight="1" x14ac:dyDescent="0.45">
      <c r="B499" s="2"/>
    </row>
    <row r="500" spans="2:2" ht="13.5" customHeight="1" x14ac:dyDescent="0.45">
      <c r="B500" s="2"/>
    </row>
    <row r="501" spans="2:2" ht="13.5" customHeight="1" x14ac:dyDescent="0.45">
      <c r="B501" s="2"/>
    </row>
    <row r="502" spans="2:2" ht="13.5" customHeight="1" x14ac:dyDescent="0.45">
      <c r="B502" s="2"/>
    </row>
    <row r="503" spans="2:2" ht="13.5" customHeight="1" x14ac:dyDescent="0.45">
      <c r="B503" s="2"/>
    </row>
    <row r="504" spans="2:2" ht="13.5" customHeight="1" x14ac:dyDescent="0.45">
      <c r="B504" s="2"/>
    </row>
    <row r="505" spans="2:2" ht="13.5" customHeight="1" x14ac:dyDescent="0.45">
      <c r="B505" s="2"/>
    </row>
    <row r="506" spans="2:2" ht="13.5" customHeight="1" x14ac:dyDescent="0.45">
      <c r="B506" s="2"/>
    </row>
    <row r="507" spans="2:2" ht="13.5" customHeight="1" x14ac:dyDescent="0.45">
      <c r="B507" s="2"/>
    </row>
    <row r="508" spans="2:2" ht="13.5" customHeight="1" x14ac:dyDescent="0.45">
      <c r="B508" s="2"/>
    </row>
    <row r="509" spans="2:2" ht="13.5" customHeight="1" x14ac:dyDescent="0.45">
      <c r="B509" s="2"/>
    </row>
    <row r="510" spans="2:2" ht="13.5" customHeight="1" x14ac:dyDescent="0.45">
      <c r="B510" s="2"/>
    </row>
    <row r="511" spans="2:2" ht="13.5" customHeight="1" x14ac:dyDescent="0.45">
      <c r="B511" s="2"/>
    </row>
    <row r="512" spans="2:2" ht="13.5" customHeight="1" x14ac:dyDescent="0.45">
      <c r="B512" s="2"/>
    </row>
    <row r="513" spans="2:2" ht="13.5" customHeight="1" x14ac:dyDescent="0.45">
      <c r="B513" s="2"/>
    </row>
    <row r="514" spans="2:2" ht="13.5" customHeight="1" x14ac:dyDescent="0.45">
      <c r="B514" s="2"/>
    </row>
    <row r="515" spans="2:2" ht="13.5" customHeight="1" x14ac:dyDescent="0.45">
      <c r="B515" s="2"/>
    </row>
    <row r="516" spans="2:2" ht="13.5" customHeight="1" x14ac:dyDescent="0.45">
      <c r="B516" s="2"/>
    </row>
    <row r="517" spans="2:2" ht="13.5" customHeight="1" x14ac:dyDescent="0.45">
      <c r="B517" s="2"/>
    </row>
    <row r="518" spans="2:2" ht="13.5" customHeight="1" x14ac:dyDescent="0.45">
      <c r="B518" s="2"/>
    </row>
    <row r="519" spans="2:2" ht="13.5" customHeight="1" x14ac:dyDescent="0.45">
      <c r="B519" s="2"/>
    </row>
    <row r="520" spans="2:2" ht="13.5" customHeight="1" x14ac:dyDescent="0.45">
      <c r="B520" s="2"/>
    </row>
    <row r="521" spans="2:2" ht="13.5" customHeight="1" x14ac:dyDescent="0.45">
      <c r="B521" s="2"/>
    </row>
    <row r="522" spans="2:2" ht="13.5" customHeight="1" x14ac:dyDescent="0.45">
      <c r="B522" s="2"/>
    </row>
    <row r="523" spans="2:2" ht="13.5" customHeight="1" x14ac:dyDescent="0.45">
      <c r="B523" s="2"/>
    </row>
    <row r="524" spans="2:2" ht="13.5" customHeight="1" x14ac:dyDescent="0.45">
      <c r="B524" s="2"/>
    </row>
    <row r="525" spans="2:2" ht="13.5" customHeight="1" x14ac:dyDescent="0.45">
      <c r="B525" s="2"/>
    </row>
    <row r="526" spans="2:2" ht="13.5" customHeight="1" x14ac:dyDescent="0.45">
      <c r="B526" s="2"/>
    </row>
    <row r="527" spans="2:2" ht="13.5" customHeight="1" x14ac:dyDescent="0.45">
      <c r="B527" s="2"/>
    </row>
    <row r="528" spans="2:2" ht="13.5" customHeight="1" x14ac:dyDescent="0.45">
      <c r="B528" s="2"/>
    </row>
    <row r="529" spans="2:2" ht="13.5" customHeight="1" x14ac:dyDescent="0.45">
      <c r="B529" s="2"/>
    </row>
    <row r="530" spans="2:2" ht="13.5" customHeight="1" x14ac:dyDescent="0.45">
      <c r="B530" s="2"/>
    </row>
    <row r="531" spans="2:2" ht="13.5" customHeight="1" x14ac:dyDescent="0.45">
      <c r="B531" s="2"/>
    </row>
    <row r="532" spans="2:2" ht="13.5" customHeight="1" x14ac:dyDescent="0.45">
      <c r="B532" s="2"/>
    </row>
    <row r="533" spans="2:2" ht="13.5" customHeight="1" x14ac:dyDescent="0.45">
      <c r="B533" s="2"/>
    </row>
    <row r="534" spans="2:2" ht="13.5" customHeight="1" x14ac:dyDescent="0.45">
      <c r="B534" s="2"/>
    </row>
    <row r="535" spans="2:2" ht="13.5" customHeight="1" x14ac:dyDescent="0.45">
      <c r="B535" s="2"/>
    </row>
    <row r="536" spans="2:2" ht="13.5" customHeight="1" x14ac:dyDescent="0.45">
      <c r="B536" s="2"/>
    </row>
    <row r="537" spans="2:2" ht="13.5" customHeight="1" x14ac:dyDescent="0.45">
      <c r="B537" s="2"/>
    </row>
    <row r="538" spans="2:2" ht="13.5" customHeight="1" x14ac:dyDescent="0.45">
      <c r="B538" s="2"/>
    </row>
    <row r="539" spans="2:2" ht="13.5" customHeight="1" x14ac:dyDescent="0.45">
      <c r="B539" s="2"/>
    </row>
    <row r="540" spans="2:2" ht="13.5" customHeight="1" x14ac:dyDescent="0.45">
      <c r="B540" s="2"/>
    </row>
    <row r="541" spans="2:2" ht="13.5" customHeight="1" x14ac:dyDescent="0.45">
      <c r="B541" s="2"/>
    </row>
    <row r="542" spans="2:2" ht="13.5" customHeight="1" x14ac:dyDescent="0.45">
      <c r="B542" s="2"/>
    </row>
    <row r="543" spans="2:2" ht="13.5" customHeight="1" x14ac:dyDescent="0.45">
      <c r="B543" s="2"/>
    </row>
    <row r="544" spans="2:2" ht="13.5" customHeight="1" x14ac:dyDescent="0.45">
      <c r="B544" s="2"/>
    </row>
    <row r="545" spans="2:2" ht="13.5" customHeight="1" x14ac:dyDescent="0.45">
      <c r="B545" s="2"/>
    </row>
    <row r="546" spans="2:2" ht="13.5" customHeight="1" x14ac:dyDescent="0.45">
      <c r="B546" s="2"/>
    </row>
    <row r="547" spans="2:2" ht="13.5" customHeight="1" x14ac:dyDescent="0.45">
      <c r="B547" s="2"/>
    </row>
    <row r="548" spans="2:2" ht="13.5" customHeight="1" x14ac:dyDescent="0.45">
      <c r="B548" s="2"/>
    </row>
    <row r="549" spans="2:2" ht="13.5" customHeight="1" x14ac:dyDescent="0.45">
      <c r="B549" s="2"/>
    </row>
    <row r="550" spans="2:2" ht="13.5" customHeight="1" x14ac:dyDescent="0.45">
      <c r="B550" s="2"/>
    </row>
    <row r="551" spans="2:2" ht="13.5" customHeight="1" x14ac:dyDescent="0.45">
      <c r="B551" s="2"/>
    </row>
    <row r="552" spans="2:2" ht="13.5" customHeight="1" x14ac:dyDescent="0.45">
      <c r="B552" s="2"/>
    </row>
    <row r="553" spans="2:2" ht="13.5" customHeight="1" x14ac:dyDescent="0.45">
      <c r="B553" s="2"/>
    </row>
    <row r="554" spans="2:2" ht="13.5" customHeight="1" x14ac:dyDescent="0.45">
      <c r="B554" s="2"/>
    </row>
    <row r="555" spans="2:2" ht="13.5" customHeight="1" x14ac:dyDescent="0.45">
      <c r="B555" s="2"/>
    </row>
    <row r="556" spans="2:2" ht="13.5" customHeight="1" x14ac:dyDescent="0.45">
      <c r="B556" s="2"/>
    </row>
    <row r="557" spans="2:2" ht="13.5" customHeight="1" x14ac:dyDescent="0.45">
      <c r="B557" s="2"/>
    </row>
    <row r="558" spans="2:2" ht="13.5" customHeight="1" x14ac:dyDescent="0.45">
      <c r="B558" s="2"/>
    </row>
    <row r="559" spans="2:2" ht="13.5" customHeight="1" x14ac:dyDescent="0.45">
      <c r="B559" s="2"/>
    </row>
    <row r="560" spans="2:2" ht="13.5" customHeight="1" x14ac:dyDescent="0.45">
      <c r="B560" s="2"/>
    </row>
    <row r="561" spans="2:2" ht="13.5" customHeight="1" x14ac:dyDescent="0.45">
      <c r="B561" s="2"/>
    </row>
    <row r="562" spans="2:2" ht="13.5" customHeight="1" x14ac:dyDescent="0.45">
      <c r="B562" s="2"/>
    </row>
    <row r="563" spans="2:2" ht="13.5" customHeight="1" x14ac:dyDescent="0.45">
      <c r="B563" s="2"/>
    </row>
    <row r="564" spans="2:2" ht="13.5" customHeight="1" x14ac:dyDescent="0.45">
      <c r="B564" s="2"/>
    </row>
    <row r="565" spans="2:2" ht="13.5" customHeight="1" x14ac:dyDescent="0.45">
      <c r="B565" s="2"/>
    </row>
    <row r="566" spans="2:2" ht="13.5" customHeight="1" x14ac:dyDescent="0.45">
      <c r="B566" s="2"/>
    </row>
    <row r="567" spans="2:2" ht="13.5" customHeight="1" x14ac:dyDescent="0.45">
      <c r="B567" s="2"/>
    </row>
    <row r="568" spans="2:2" ht="13.5" customHeight="1" x14ac:dyDescent="0.45">
      <c r="B568" s="2"/>
    </row>
    <row r="569" spans="2:2" ht="13.5" customHeight="1" x14ac:dyDescent="0.45">
      <c r="B569" s="2"/>
    </row>
    <row r="570" spans="2:2" ht="13.5" customHeight="1" x14ac:dyDescent="0.45">
      <c r="B570" s="2"/>
    </row>
    <row r="571" spans="2:2" ht="13.5" customHeight="1" x14ac:dyDescent="0.45">
      <c r="B571" s="2"/>
    </row>
    <row r="572" spans="2:2" ht="13.5" customHeight="1" x14ac:dyDescent="0.45">
      <c r="B572" s="2"/>
    </row>
    <row r="573" spans="2:2" ht="13.5" customHeight="1" x14ac:dyDescent="0.45">
      <c r="B573" s="2"/>
    </row>
    <row r="574" spans="2:2" ht="13.5" customHeight="1" x14ac:dyDescent="0.45">
      <c r="B574" s="2"/>
    </row>
    <row r="575" spans="2:2" ht="13.5" customHeight="1" x14ac:dyDescent="0.45">
      <c r="B575" s="2"/>
    </row>
    <row r="576" spans="2:2" ht="13.5" customHeight="1" x14ac:dyDescent="0.45">
      <c r="B576" s="2"/>
    </row>
    <row r="577" spans="2:2" ht="13.5" customHeight="1" x14ac:dyDescent="0.45">
      <c r="B577" s="2"/>
    </row>
    <row r="578" spans="2:2" ht="13.5" customHeight="1" x14ac:dyDescent="0.45">
      <c r="B578" s="2"/>
    </row>
    <row r="579" spans="2:2" ht="13.5" customHeight="1" x14ac:dyDescent="0.45">
      <c r="B579" s="2"/>
    </row>
    <row r="580" spans="2:2" ht="13.5" customHeight="1" x14ac:dyDescent="0.45">
      <c r="B580" s="2"/>
    </row>
    <row r="581" spans="2:2" ht="13.5" customHeight="1" x14ac:dyDescent="0.45">
      <c r="B581" s="2"/>
    </row>
    <row r="582" spans="2:2" ht="13.5" customHeight="1" x14ac:dyDescent="0.45">
      <c r="B582" s="2"/>
    </row>
    <row r="583" spans="2:2" ht="13.5" customHeight="1" x14ac:dyDescent="0.45">
      <c r="B583" s="2"/>
    </row>
    <row r="584" spans="2:2" ht="13.5" customHeight="1" x14ac:dyDescent="0.45">
      <c r="B584" s="2"/>
    </row>
    <row r="585" spans="2:2" ht="13.5" customHeight="1" x14ac:dyDescent="0.45">
      <c r="B585" s="2"/>
    </row>
    <row r="586" spans="2:2" ht="13.5" customHeight="1" x14ac:dyDescent="0.45">
      <c r="B586" s="2"/>
    </row>
    <row r="587" spans="2:2" ht="13.5" customHeight="1" x14ac:dyDescent="0.45">
      <c r="B587" s="2"/>
    </row>
    <row r="588" spans="2:2" ht="13.5" customHeight="1" x14ac:dyDescent="0.45">
      <c r="B588" s="2"/>
    </row>
    <row r="589" spans="2:2" ht="13.5" customHeight="1" x14ac:dyDescent="0.45">
      <c r="B589" s="2"/>
    </row>
    <row r="590" spans="2:2" ht="13.5" customHeight="1" x14ac:dyDescent="0.45">
      <c r="B590" s="2"/>
    </row>
    <row r="591" spans="2:2" ht="13.5" customHeight="1" x14ac:dyDescent="0.45">
      <c r="B591" s="2"/>
    </row>
    <row r="592" spans="2:2" ht="13.5" customHeight="1" x14ac:dyDescent="0.45">
      <c r="B592" s="2"/>
    </row>
    <row r="593" spans="2:2" ht="13.5" customHeight="1" x14ac:dyDescent="0.45">
      <c r="B593" s="2"/>
    </row>
    <row r="594" spans="2:2" ht="13.5" customHeight="1" x14ac:dyDescent="0.45">
      <c r="B594" s="2"/>
    </row>
    <row r="595" spans="2:2" ht="13.5" customHeight="1" x14ac:dyDescent="0.45">
      <c r="B595" s="2"/>
    </row>
    <row r="596" spans="2:2" ht="13.5" customHeight="1" x14ac:dyDescent="0.45">
      <c r="B596" s="2"/>
    </row>
    <row r="597" spans="2:2" ht="13.5" customHeight="1" x14ac:dyDescent="0.45">
      <c r="B597" s="2"/>
    </row>
    <row r="598" spans="2:2" ht="13.5" customHeight="1" x14ac:dyDescent="0.45">
      <c r="B598" s="2"/>
    </row>
    <row r="599" spans="2:2" ht="13.5" customHeight="1" x14ac:dyDescent="0.45">
      <c r="B599" s="2"/>
    </row>
    <row r="600" spans="2:2" ht="13.5" customHeight="1" x14ac:dyDescent="0.45">
      <c r="B600" s="2"/>
    </row>
    <row r="601" spans="2:2" ht="13.5" customHeight="1" x14ac:dyDescent="0.45">
      <c r="B601" s="2"/>
    </row>
    <row r="602" spans="2:2" ht="13.5" customHeight="1" x14ac:dyDescent="0.45">
      <c r="B602" s="2"/>
    </row>
    <row r="603" spans="2:2" ht="13.5" customHeight="1" x14ac:dyDescent="0.45">
      <c r="B603" s="2"/>
    </row>
    <row r="604" spans="2:2" ht="13.5" customHeight="1" x14ac:dyDescent="0.45">
      <c r="B604" s="2"/>
    </row>
    <row r="605" spans="2:2" ht="13.5" customHeight="1" x14ac:dyDescent="0.45">
      <c r="B605" s="2"/>
    </row>
    <row r="606" spans="2:2" ht="13.5" customHeight="1" x14ac:dyDescent="0.45">
      <c r="B606" s="2"/>
    </row>
    <row r="607" spans="2:2" ht="13.5" customHeight="1" x14ac:dyDescent="0.45">
      <c r="B607" s="2"/>
    </row>
    <row r="608" spans="2:2" ht="13.5" customHeight="1" x14ac:dyDescent="0.45">
      <c r="B608" s="2"/>
    </row>
    <row r="609" spans="2:2" ht="13.5" customHeight="1" x14ac:dyDescent="0.45">
      <c r="B609" s="2"/>
    </row>
    <row r="610" spans="2:2" ht="13.5" customHeight="1" x14ac:dyDescent="0.45">
      <c r="B610" s="2"/>
    </row>
    <row r="611" spans="2:2" ht="13.5" customHeight="1" x14ac:dyDescent="0.45">
      <c r="B611" s="2"/>
    </row>
    <row r="612" spans="2:2" ht="13.5" customHeight="1" x14ac:dyDescent="0.45">
      <c r="B612" s="2"/>
    </row>
    <row r="613" spans="2:2" ht="13.5" customHeight="1" x14ac:dyDescent="0.45">
      <c r="B613" s="2"/>
    </row>
    <row r="614" spans="2:2" ht="13.5" customHeight="1" x14ac:dyDescent="0.45">
      <c r="B614" s="2"/>
    </row>
    <row r="615" spans="2:2" ht="13.5" customHeight="1" x14ac:dyDescent="0.45">
      <c r="B615" s="2"/>
    </row>
    <row r="616" spans="2:2" ht="13.5" customHeight="1" x14ac:dyDescent="0.45">
      <c r="B616" s="2"/>
    </row>
    <row r="617" spans="2:2" ht="13.5" customHeight="1" x14ac:dyDescent="0.45">
      <c r="B617" s="2"/>
    </row>
    <row r="618" spans="2:2" ht="13.5" customHeight="1" x14ac:dyDescent="0.45">
      <c r="B618" s="2"/>
    </row>
    <row r="619" spans="2:2" ht="13.5" customHeight="1" x14ac:dyDescent="0.45">
      <c r="B619" s="2"/>
    </row>
    <row r="620" spans="2:2" ht="13.5" customHeight="1" x14ac:dyDescent="0.45">
      <c r="B620" s="2"/>
    </row>
    <row r="621" spans="2:2" ht="13.5" customHeight="1" x14ac:dyDescent="0.45">
      <c r="B621" s="2"/>
    </row>
    <row r="622" spans="2:2" ht="13.5" customHeight="1" x14ac:dyDescent="0.45">
      <c r="B622" s="2"/>
    </row>
    <row r="623" spans="2:2" ht="13.5" customHeight="1" x14ac:dyDescent="0.45">
      <c r="B623" s="2"/>
    </row>
    <row r="624" spans="2:2" ht="13.5" customHeight="1" x14ac:dyDescent="0.45">
      <c r="B624" s="2"/>
    </row>
    <row r="625" spans="2:2" ht="13.5" customHeight="1" x14ac:dyDescent="0.45">
      <c r="B625" s="2"/>
    </row>
    <row r="626" spans="2:2" ht="13.5" customHeight="1" x14ac:dyDescent="0.45">
      <c r="B626" s="2"/>
    </row>
    <row r="627" spans="2:2" ht="13.5" customHeight="1" x14ac:dyDescent="0.45">
      <c r="B627" s="2"/>
    </row>
    <row r="628" spans="2:2" ht="13.5" customHeight="1" x14ac:dyDescent="0.45">
      <c r="B628" s="2"/>
    </row>
    <row r="629" spans="2:2" ht="13.5" customHeight="1" x14ac:dyDescent="0.45">
      <c r="B629" s="2"/>
    </row>
    <row r="630" spans="2:2" ht="13.5" customHeight="1" x14ac:dyDescent="0.45">
      <c r="B630" s="2"/>
    </row>
    <row r="631" spans="2:2" ht="13.5" customHeight="1" x14ac:dyDescent="0.45">
      <c r="B631" s="2"/>
    </row>
    <row r="632" spans="2:2" ht="13.5" customHeight="1" x14ac:dyDescent="0.45">
      <c r="B632" s="2"/>
    </row>
    <row r="633" spans="2:2" ht="13.5" customHeight="1" x14ac:dyDescent="0.45">
      <c r="B633" s="2"/>
    </row>
    <row r="634" spans="2:2" ht="13.5" customHeight="1" x14ac:dyDescent="0.45">
      <c r="B634" s="2"/>
    </row>
    <row r="635" spans="2:2" ht="13.5" customHeight="1" x14ac:dyDescent="0.45">
      <c r="B635" s="2"/>
    </row>
    <row r="636" spans="2:2" ht="13.5" customHeight="1" x14ac:dyDescent="0.45">
      <c r="B636" s="2"/>
    </row>
    <row r="637" spans="2:2" ht="13.5" customHeight="1" x14ac:dyDescent="0.45">
      <c r="B637" s="2"/>
    </row>
    <row r="638" spans="2:2" ht="13.5" customHeight="1" x14ac:dyDescent="0.45">
      <c r="B638" s="2"/>
    </row>
    <row r="639" spans="2:2" ht="13.5" customHeight="1" x14ac:dyDescent="0.45">
      <c r="B639" s="2"/>
    </row>
    <row r="640" spans="2:2" ht="13.5" customHeight="1" x14ac:dyDescent="0.45">
      <c r="B640" s="2"/>
    </row>
    <row r="641" spans="2:2" ht="13.5" customHeight="1" x14ac:dyDescent="0.45">
      <c r="B641" s="2"/>
    </row>
    <row r="642" spans="2:2" ht="13.5" customHeight="1" x14ac:dyDescent="0.45">
      <c r="B642" s="2"/>
    </row>
    <row r="643" spans="2:2" ht="13.5" customHeight="1" x14ac:dyDescent="0.45">
      <c r="B643" s="2"/>
    </row>
    <row r="644" spans="2:2" ht="13.5" customHeight="1" x14ac:dyDescent="0.45">
      <c r="B644" s="2"/>
    </row>
    <row r="645" spans="2:2" ht="13.5" customHeight="1" x14ac:dyDescent="0.45">
      <c r="B645" s="2"/>
    </row>
    <row r="646" spans="2:2" ht="13.5" customHeight="1" x14ac:dyDescent="0.45">
      <c r="B646" s="2"/>
    </row>
    <row r="647" spans="2:2" ht="13.5" customHeight="1" x14ac:dyDescent="0.45">
      <c r="B647" s="2"/>
    </row>
    <row r="648" spans="2:2" ht="13.5" customHeight="1" x14ac:dyDescent="0.45">
      <c r="B648" s="2"/>
    </row>
    <row r="649" spans="2:2" ht="13.5" customHeight="1" x14ac:dyDescent="0.45">
      <c r="B649" s="2"/>
    </row>
    <row r="650" spans="2:2" ht="13.5" customHeight="1" x14ac:dyDescent="0.45">
      <c r="B650" s="2"/>
    </row>
    <row r="651" spans="2:2" ht="13.5" customHeight="1" x14ac:dyDescent="0.45">
      <c r="B651" s="2"/>
    </row>
    <row r="652" spans="2:2" ht="13.5" customHeight="1" x14ac:dyDescent="0.45">
      <c r="B652" s="2"/>
    </row>
    <row r="653" spans="2:2" ht="13.5" customHeight="1" x14ac:dyDescent="0.45">
      <c r="B653" s="2"/>
    </row>
    <row r="654" spans="2:2" ht="13.5" customHeight="1" x14ac:dyDescent="0.45">
      <c r="B654" s="2"/>
    </row>
    <row r="655" spans="2:2" ht="13.5" customHeight="1" x14ac:dyDescent="0.45">
      <c r="B655" s="2"/>
    </row>
    <row r="656" spans="2:2" ht="13.5" customHeight="1" x14ac:dyDescent="0.45">
      <c r="B656" s="2"/>
    </row>
    <row r="657" spans="2:2" ht="13.5" customHeight="1" x14ac:dyDescent="0.45">
      <c r="B657" s="2"/>
    </row>
    <row r="658" spans="2:2" ht="13.5" customHeight="1" x14ac:dyDescent="0.45">
      <c r="B658" s="2"/>
    </row>
    <row r="659" spans="2:2" ht="13.5" customHeight="1" x14ac:dyDescent="0.45">
      <c r="B659" s="2"/>
    </row>
    <row r="660" spans="2:2" ht="13.5" customHeight="1" x14ac:dyDescent="0.45">
      <c r="B660" s="2"/>
    </row>
    <row r="661" spans="2:2" ht="13.5" customHeight="1" x14ac:dyDescent="0.45">
      <c r="B661" s="2"/>
    </row>
    <row r="662" spans="2:2" ht="13.5" customHeight="1" x14ac:dyDescent="0.45">
      <c r="B662" s="2"/>
    </row>
    <row r="663" spans="2:2" ht="13.5" customHeight="1" x14ac:dyDescent="0.45">
      <c r="B663" s="2"/>
    </row>
    <row r="664" spans="2:2" ht="13.5" customHeight="1" x14ac:dyDescent="0.45">
      <c r="B664" s="2"/>
    </row>
    <row r="665" spans="2:2" ht="13.5" customHeight="1" x14ac:dyDescent="0.45">
      <c r="B665" s="2"/>
    </row>
    <row r="666" spans="2:2" ht="13.5" customHeight="1" x14ac:dyDescent="0.45">
      <c r="B666" s="2"/>
    </row>
    <row r="667" spans="2:2" ht="13.5" customHeight="1" x14ac:dyDescent="0.45">
      <c r="B667" s="2"/>
    </row>
    <row r="668" spans="2:2" ht="13.5" customHeight="1" x14ac:dyDescent="0.45">
      <c r="B668" s="2"/>
    </row>
    <row r="669" spans="2:2" ht="13.5" customHeight="1" x14ac:dyDescent="0.45">
      <c r="B669" s="2"/>
    </row>
    <row r="670" spans="2:2" ht="13.5" customHeight="1" x14ac:dyDescent="0.45">
      <c r="B670" s="2"/>
    </row>
    <row r="671" spans="2:2" ht="13.5" customHeight="1" x14ac:dyDescent="0.45">
      <c r="B671" s="2"/>
    </row>
    <row r="672" spans="2:2" ht="13.5" customHeight="1" x14ac:dyDescent="0.45">
      <c r="B672" s="2"/>
    </row>
    <row r="673" spans="2:2" ht="13.5" customHeight="1" x14ac:dyDescent="0.45">
      <c r="B673" s="2"/>
    </row>
    <row r="674" spans="2:2" ht="13.5" customHeight="1" x14ac:dyDescent="0.45">
      <c r="B674" s="2"/>
    </row>
    <row r="675" spans="2:2" ht="13.5" customHeight="1" x14ac:dyDescent="0.45">
      <c r="B675" s="2"/>
    </row>
    <row r="676" spans="2:2" ht="13.5" customHeight="1" x14ac:dyDescent="0.45">
      <c r="B676" s="2"/>
    </row>
    <row r="677" spans="2:2" ht="13.5" customHeight="1" x14ac:dyDescent="0.45">
      <c r="B677" s="2"/>
    </row>
    <row r="678" spans="2:2" ht="13.5" customHeight="1" x14ac:dyDescent="0.45">
      <c r="B678" s="2"/>
    </row>
    <row r="679" spans="2:2" ht="13.5" customHeight="1" x14ac:dyDescent="0.45">
      <c r="B679" s="2"/>
    </row>
    <row r="680" spans="2:2" ht="13.5" customHeight="1" x14ac:dyDescent="0.45">
      <c r="B680" s="2"/>
    </row>
    <row r="681" spans="2:2" ht="13.5" customHeight="1" x14ac:dyDescent="0.45">
      <c r="B681" s="2"/>
    </row>
    <row r="682" spans="2:2" ht="13.5" customHeight="1" x14ac:dyDescent="0.45">
      <c r="B682" s="2"/>
    </row>
    <row r="683" spans="2:2" ht="13.5" customHeight="1" x14ac:dyDescent="0.45">
      <c r="B683" s="2"/>
    </row>
    <row r="684" spans="2:2" ht="13.5" customHeight="1" x14ac:dyDescent="0.45">
      <c r="B684" s="2"/>
    </row>
    <row r="685" spans="2:2" ht="13.5" customHeight="1" x14ac:dyDescent="0.45">
      <c r="B685" s="2"/>
    </row>
    <row r="686" spans="2:2" ht="13.5" customHeight="1" x14ac:dyDescent="0.45">
      <c r="B686" s="2"/>
    </row>
    <row r="687" spans="2:2" ht="13.5" customHeight="1" x14ac:dyDescent="0.45">
      <c r="B687" s="2"/>
    </row>
    <row r="688" spans="2:2" ht="13.5" customHeight="1" x14ac:dyDescent="0.45">
      <c r="B688" s="2"/>
    </row>
    <row r="689" spans="2:2" ht="13.5" customHeight="1" x14ac:dyDescent="0.45">
      <c r="B689" s="2"/>
    </row>
    <row r="690" spans="2:2" ht="13.5" customHeight="1" x14ac:dyDescent="0.45">
      <c r="B690" s="2"/>
    </row>
    <row r="691" spans="2:2" ht="13.5" customHeight="1" x14ac:dyDescent="0.45">
      <c r="B691" s="2"/>
    </row>
    <row r="692" spans="2:2" ht="13.5" customHeight="1" x14ac:dyDescent="0.45">
      <c r="B692" s="2"/>
    </row>
    <row r="693" spans="2:2" ht="13.5" customHeight="1" x14ac:dyDescent="0.45">
      <c r="B693" s="2"/>
    </row>
    <row r="694" spans="2:2" ht="13.5" customHeight="1" x14ac:dyDescent="0.45">
      <c r="B694" s="2"/>
    </row>
    <row r="695" spans="2:2" ht="13.5" customHeight="1" x14ac:dyDescent="0.45">
      <c r="B695" s="2"/>
    </row>
    <row r="696" spans="2:2" ht="13.5" customHeight="1" x14ac:dyDescent="0.45">
      <c r="B696" s="2"/>
    </row>
    <row r="697" spans="2:2" ht="13.5" customHeight="1" x14ac:dyDescent="0.45">
      <c r="B697" s="2"/>
    </row>
    <row r="698" spans="2:2" ht="13.5" customHeight="1" x14ac:dyDescent="0.45">
      <c r="B698" s="2"/>
    </row>
    <row r="699" spans="2:2" ht="13.5" customHeight="1" x14ac:dyDescent="0.45">
      <c r="B699" s="2"/>
    </row>
    <row r="700" spans="2:2" ht="13.5" customHeight="1" x14ac:dyDescent="0.45">
      <c r="B700" s="2"/>
    </row>
    <row r="701" spans="2:2" ht="13.5" customHeight="1" x14ac:dyDescent="0.45">
      <c r="B701" s="2"/>
    </row>
    <row r="702" spans="2:2" ht="13.5" customHeight="1" x14ac:dyDescent="0.45">
      <c r="B702" s="2"/>
    </row>
    <row r="703" spans="2:2" ht="13.5" customHeight="1" x14ac:dyDescent="0.45">
      <c r="B703" s="2"/>
    </row>
    <row r="704" spans="2:2" ht="13.5" customHeight="1" x14ac:dyDescent="0.45">
      <c r="B704" s="2"/>
    </row>
    <row r="705" spans="2:2" ht="13.5" customHeight="1" x14ac:dyDescent="0.45">
      <c r="B705" s="2"/>
    </row>
    <row r="706" spans="2:2" ht="13.5" customHeight="1" x14ac:dyDescent="0.45">
      <c r="B706" s="2"/>
    </row>
    <row r="707" spans="2:2" ht="13.5" customHeight="1" x14ac:dyDescent="0.45">
      <c r="B707" s="2"/>
    </row>
    <row r="708" spans="2:2" ht="13.5" customHeight="1" x14ac:dyDescent="0.45">
      <c r="B708" s="2"/>
    </row>
    <row r="709" spans="2:2" ht="13.5" customHeight="1" x14ac:dyDescent="0.45">
      <c r="B709" s="2"/>
    </row>
    <row r="710" spans="2:2" ht="13.5" customHeight="1" x14ac:dyDescent="0.45">
      <c r="B710" s="2"/>
    </row>
    <row r="711" spans="2:2" ht="13.5" customHeight="1" x14ac:dyDescent="0.45">
      <c r="B711" s="2"/>
    </row>
    <row r="712" spans="2:2" ht="13.5" customHeight="1" x14ac:dyDescent="0.45">
      <c r="B712" s="2"/>
    </row>
    <row r="713" spans="2:2" ht="13.5" customHeight="1" x14ac:dyDescent="0.45">
      <c r="B713" s="2"/>
    </row>
    <row r="714" spans="2:2" ht="13.5" customHeight="1" x14ac:dyDescent="0.45">
      <c r="B714" s="2"/>
    </row>
    <row r="715" spans="2:2" ht="13.5" customHeight="1" x14ac:dyDescent="0.45">
      <c r="B715" s="2"/>
    </row>
    <row r="716" spans="2:2" ht="13.5" customHeight="1" x14ac:dyDescent="0.45">
      <c r="B716" s="2"/>
    </row>
    <row r="717" spans="2:2" ht="13.5" customHeight="1" x14ac:dyDescent="0.45">
      <c r="B717" s="2"/>
    </row>
    <row r="718" spans="2:2" ht="13.5" customHeight="1" x14ac:dyDescent="0.45">
      <c r="B718" s="2"/>
    </row>
    <row r="719" spans="2:2" ht="13.5" customHeight="1" x14ac:dyDescent="0.45">
      <c r="B719" s="2"/>
    </row>
    <row r="720" spans="2:2" ht="13.5" customHeight="1" x14ac:dyDescent="0.45">
      <c r="B720" s="2"/>
    </row>
    <row r="721" spans="2:2" ht="13.5" customHeight="1" x14ac:dyDescent="0.45">
      <c r="B721" s="2"/>
    </row>
    <row r="722" spans="2:2" ht="13.5" customHeight="1" x14ac:dyDescent="0.45">
      <c r="B722" s="2"/>
    </row>
    <row r="723" spans="2:2" ht="13.5" customHeight="1" x14ac:dyDescent="0.45">
      <c r="B723" s="2"/>
    </row>
    <row r="724" spans="2:2" ht="13.5" customHeight="1" x14ac:dyDescent="0.45">
      <c r="B724" s="2"/>
    </row>
    <row r="725" spans="2:2" ht="13.5" customHeight="1" x14ac:dyDescent="0.45">
      <c r="B725" s="2"/>
    </row>
    <row r="726" spans="2:2" ht="13.5" customHeight="1" x14ac:dyDescent="0.45">
      <c r="B726" s="2"/>
    </row>
    <row r="727" spans="2:2" ht="13.5" customHeight="1" x14ac:dyDescent="0.45">
      <c r="B727" s="2"/>
    </row>
    <row r="728" spans="2:2" ht="13.5" customHeight="1" x14ac:dyDescent="0.45">
      <c r="B728" s="2"/>
    </row>
    <row r="729" spans="2:2" ht="13.5" customHeight="1" x14ac:dyDescent="0.45">
      <c r="B729" s="2"/>
    </row>
    <row r="730" spans="2:2" ht="13.5" customHeight="1" x14ac:dyDescent="0.45">
      <c r="B730" s="2"/>
    </row>
    <row r="731" spans="2:2" ht="13.5" customHeight="1" x14ac:dyDescent="0.45">
      <c r="B731" s="2"/>
    </row>
    <row r="732" spans="2:2" ht="13.5" customHeight="1" x14ac:dyDescent="0.45">
      <c r="B732" s="2"/>
    </row>
    <row r="733" spans="2:2" ht="13.5" customHeight="1" x14ac:dyDescent="0.45">
      <c r="B733" s="2"/>
    </row>
    <row r="734" spans="2:2" ht="13.5" customHeight="1" x14ac:dyDescent="0.45">
      <c r="B734" s="2"/>
    </row>
    <row r="735" spans="2:2" ht="13.5" customHeight="1" x14ac:dyDescent="0.45">
      <c r="B735" s="2"/>
    </row>
    <row r="736" spans="2:2" ht="13.5" customHeight="1" x14ac:dyDescent="0.45">
      <c r="B736" s="2"/>
    </row>
    <row r="737" spans="2:2" ht="13.5" customHeight="1" x14ac:dyDescent="0.45">
      <c r="B737" s="2"/>
    </row>
    <row r="738" spans="2:2" ht="13.5" customHeight="1" x14ac:dyDescent="0.45">
      <c r="B738" s="2"/>
    </row>
    <row r="739" spans="2:2" ht="13.5" customHeight="1" x14ac:dyDescent="0.45">
      <c r="B739" s="2"/>
    </row>
    <row r="740" spans="2:2" ht="13.5" customHeight="1" x14ac:dyDescent="0.45">
      <c r="B740" s="2"/>
    </row>
    <row r="741" spans="2:2" ht="13.5" customHeight="1" x14ac:dyDescent="0.45">
      <c r="B741" s="2"/>
    </row>
    <row r="742" spans="2:2" ht="13.5" customHeight="1" x14ac:dyDescent="0.45">
      <c r="B742" s="2"/>
    </row>
    <row r="743" spans="2:2" ht="13.5" customHeight="1" x14ac:dyDescent="0.45">
      <c r="B743" s="2"/>
    </row>
    <row r="744" spans="2:2" ht="13.5" customHeight="1" x14ac:dyDescent="0.45">
      <c r="B744" s="2"/>
    </row>
    <row r="745" spans="2:2" ht="13.5" customHeight="1" x14ac:dyDescent="0.45">
      <c r="B745" s="2"/>
    </row>
    <row r="746" spans="2:2" ht="13.5" customHeight="1" x14ac:dyDescent="0.45">
      <c r="B746" s="2"/>
    </row>
    <row r="747" spans="2:2" ht="13.5" customHeight="1" x14ac:dyDescent="0.45">
      <c r="B747" s="2"/>
    </row>
    <row r="748" spans="2:2" ht="13.5" customHeight="1" x14ac:dyDescent="0.45">
      <c r="B748" s="2"/>
    </row>
    <row r="749" spans="2:2" ht="13.5" customHeight="1" x14ac:dyDescent="0.45">
      <c r="B749" s="2"/>
    </row>
    <row r="750" spans="2:2" ht="13.5" customHeight="1" x14ac:dyDescent="0.45">
      <c r="B750" s="2"/>
    </row>
    <row r="751" spans="2:2" ht="13.5" customHeight="1" x14ac:dyDescent="0.45">
      <c r="B751" s="2"/>
    </row>
    <row r="752" spans="2:2" ht="13.5" customHeight="1" x14ac:dyDescent="0.45">
      <c r="B752" s="2"/>
    </row>
    <row r="753" spans="2:2" ht="13.5" customHeight="1" x14ac:dyDescent="0.45">
      <c r="B753" s="2"/>
    </row>
    <row r="754" spans="2:2" ht="13.5" customHeight="1" x14ac:dyDescent="0.45">
      <c r="B754" s="2"/>
    </row>
    <row r="755" spans="2:2" ht="13.5" customHeight="1" x14ac:dyDescent="0.45">
      <c r="B755" s="2"/>
    </row>
    <row r="756" spans="2:2" ht="13.5" customHeight="1" x14ac:dyDescent="0.45">
      <c r="B756" s="2"/>
    </row>
    <row r="757" spans="2:2" ht="13.5" customHeight="1" x14ac:dyDescent="0.45">
      <c r="B757" s="2"/>
    </row>
    <row r="758" spans="2:2" ht="13.5" customHeight="1" x14ac:dyDescent="0.45">
      <c r="B758" s="2"/>
    </row>
    <row r="759" spans="2:2" ht="13.5" customHeight="1" x14ac:dyDescent="0.45">
      <c r="B759" s="2"/>
    </row>
    <row r="760" spans="2:2" ht="13.5" customHeight="1" x14ac:dyDescent="0.45">
      <c r="B760" s="2"/>
    </row>
    <row r="761" spans="2:2" ht="13.5" customHeight="1" x14ac:dyDescent="0.45">
      <c r="B761" s="2"/>
    </row>
    <row r="762" spans="2:2" ht="13.5" customHeight="1" x14ac:dyDescent="0.45">
      <c r="B762" s="2"/>
    </row>
    <row r="763" spans="2:2" ht="13.5" customHeight="1" x14ac:dyDescent="0.45">
      <c r="B763" s="2"/>
    </row>
    <row r="764" spans="2:2" ht="13.5" customHeight="1" x14ac:dyDescent="0.45">
      <c r="B764" s="2"/>
    </row>
    <row r="765" spans="2:2" ht="13.5" customHeight="1" x14ac:dyDescent="0.45">
      <c r="B765" s="2"/>
    </row>
    <row r="766" spans="2:2" ht="13.5" customHeight="1" x14ac:dyDescent="0.45">
      <c r="B766" s="2"/>
    </row>
    <row r="767" spans="2:2" ht="13.5" customHeight="1" x14ac:dyDescent="0.45">
      <c r="B767" s="2"/>
    </row>
    <row r="768" spans="2:2" ht="13.5" customHeight="1" x14ac:dyDescent="0.45">
      <c r="B768" s="2"/>
    </row>
    <row r="769" spans="2:2" ht="13.5" customHeight="1" x14ac:dyDescent="0.45">
      <c r="B769" s="2"/>
    </row>
    <row r="770" spans="2:2" ht="13.5" customHeight="1" x14ac:dyDescent="0.45">
      <c r="B770" s="2"/>
    </row>
    <row r="771" spans="2:2" ht="13.5" customHeight="1" x14ac:dyDescent="0.45">
      <c r="B771" s="2"/>
    </row>
    <row r="772" spans="2:2" ht="13.5" customHeight="1" x14ac:dyDescent="0.45">
      <c r="B772" s="2"/>
    </row>
    <row r="773" spans="2:2" ht="13.5" customHeight="1" x14ac:dyDescent="0.45">
      <c r="B773" s="2"/>
    </row>
    <row r="774" spans="2:2" ht="13.5" customHeight="1" x14ac:dyDescent="0.45">
      <c r="B774" s="2"/>
    </row>
    <row r="775" spans="2:2" ht="13.5" customHeight="1" x14ac:dyDescent="0.45">
      <c r="B775" s="2"/>
    </row>
    <row r="776" spans="2:2" ht="13.5" customHeight="1" x14ac:dyDescent="0.45">
      <c r="B776" s="2"/>
    </row>
    <row r="777" spans="2:2" ht="13.5" customHeight="1" x14ac:dyDescent="0.45">
      <c r="B777" s="2"/>
    </row>
    <row r="778" spans="2:2" ht="13.5" customHeight="1" x14ac:dyDescent="0.45">
      <c r="B778" s="2"/>
    </row>
    <row r="779" spans="2:2" ht="13.5" customHeight="1" x14ac:dyDescent="0.45">
      <c r="B779" s="2"/>
    </row>
    <row r="780" spans="2:2" ht="13.5" customHeight="1" x14ac:dyDescent="0.45">
      <c r="B780" s="2"/>
    </row>
    <row r="781" spans="2:2" ht="13.5" customHeight="1" x14ac:dyDescent="0.45">
      <c r="B781" s="2"/>
    </row>
    <row r="782" spans="2:2" ht="13.5" customHeight="1" x14ac:dyDescent="0.45">
      <c r="B782" s="2"/>
    </row>
    <row r="783" spans="2:2" ht="13.5" customHeight="1" x14ac:dyDescent="0.45">
      <c r="B783" s="2"/>
    </row>
    <row r="784" spans="2:2" ht="13.5" customHeight="1" x14ac:dyDescent="0.45">
      <c r="B784" s="2"/>
    </row>
    <row r="785" spans="2:2" ht="13.5" customHeight="1" x14ac:dyDescent="0.45">
      <c r="B785" s="2"/>
    </row>
    <row r="786" spans="2:2" ht="13.5" customHeight="1" x14ac:dyDescent="0.45">
      <c r="B786" s="2"/>
    </row>
    <row r="787" spans="2:2" ht="13.5" customHeight="1" x14ac:dyDescent="0.45">
      <c r="B787" s="2"/>
    </row>
    <row r="788" spans="2:2" ht="13.5" customHeight="1" x14ac:dyDescent="0.45">
      <c r="B788" s="2"/>
    </row>
    <row r="789" spans="2:2" ht="13.5" customHeight="1" x14ac:dyDescent="0.45">
      <c r="B789" s="2"/>
    </row>
    <row r="790" spans="2:2" ht="13.5" customHeight="1" x14ac:dyDescent="0.45">
      <c r="B790" s="2"/>
    </row>
    <row r="791" spans="2:2" ht="13.5" customHeight="1" x14ac:dyDescent="0.45">
      <c r="B791" s="2"/>
    </row>
    <row r="792" spans="2:2" ht="13.5" customHeight="1" x14ac:dyDescent="0.45">
      <c r="B792" s="2"/>
    </row>
    <row r="793" spans="2:2" ht="13.5" customHeight="1" x14ac:dyDescent="0.45">
      <c r="B793" s="2"/>
    </row>
    <row r="794" spans="2:2" ht="13.5" customHeight="1" x14ac:dyDescent="0.45">
      <c r="B794" s="2"/>
    </row>
    <row r="795" spans="2:2" ht="13.5" customHeight="1" x14ac:dyDescent="0.45">
      <c r="B795" s="2"/>
    </row>
    <row r="796" spans="2:2" ht="13.5" customHeight="1" x14ac:dyDescent="0.45">
      <c r="B796" s="2"/>
    </row>
    <row r="797" spans="2:2" ht="13.5" customHeight="1" x14ac:dyDescent="0.45">
      <c r="B797" s="2"/>
    </row>
    <row r="798" spans="2:2" ht="13.5" customHeight="1" x14ac:dyDescent="0.45">
      <c r="B798" s="2"/>
    </row>
    <row r="799" spans="2:2" ht="13.5" customHeight="1" x14ac:dyDescent="0.45">
      <c r="B799" s="2"/>
    </row>
    <row r="800" spans="2:2" ht="13.5" customHeight="1" x14ac:dyDescent="0.45">
      <c r="B800" s="2"/>
    </row>
    <row r="801" spans="2:2" ht="13.5" customHeight="1" x14ac:dyDescent="0.45">
      <c r="B801" s="2"/>
    </row>
    <row r="802" spans="2:2" ht="13.5" customHeight="1" x14ac:dyDescent="0.45">
      <c r="B802" s="2"/>
    </row>
    <row r="803" spans="2:2" ht="13.5" customHeight="1" x14ac:dyDescent="0.45">
      <c r="B803" s="2"/>
    </row>
    <row r="804" spans="2:2" ht="13.5" customHeight="1" x14ac:dyDescent="0.45">
      <c r="B804" s="2"/>
    </row>
    <row r="805" spans="2:2" ht="13.5" customHeight="1" x14ac:dyDescent="0.45">
      <c r="B805" s="2"/>
    </row>
    <row r="806" spans="2:2" ht="13.5" customHeight="1" x14ac:dyDescent="0.45">
      <c r="B806" s="2"/>
    </row>
    <row r="807" spans="2:2" ht="13.5" customHeight="1" x14ac:dyDescent="0.45">
      <c r="B807" s="2"/>
    </row>
    <row r="808" spans="2:2" ht="13.5" customHeight="1" x14ac:dyDescent="0.45">
      <c r="B808" s="2"/>
    </row>
    <row r="809" spans="2:2" ht="13.5" customHeight="1" x14ac:dyDescent="0.45">
      <c r="B809" s="2"/>
    </row>
    <row r="810" spans="2:2" ht="13.5" customHeight="1" x14ac:dyDescent="0.45">
      <c r="B810" s="2"/>
    </row>
    <row r="811" spans="2:2" ht="13.5" customHeight="1" x14ac:dyDescent="0.45">
      <c r="B811" s="2"/>
    </row>
    <row r="812" spans="2:2" ht="13.5" customHeight="1" x14ac:dyDescent="0.45">
      <c r="B812" s="2"/>
    </row>
    <row r="813" spans="2:2" ht="13.5" customHeight="1" x14ac:dyDescent="0.45">
      <c r="B813" s="2"/>
    </row>
    <row r="814" spans="2:2" ht="13.5" customHeight="1" x14ac:dyDescent="0.45">
      <c r="B814" s="2"/>
    </row>
    <row r="815" spans="2:2" ht="13.5" customHeight="1" x14ac:dyDescent="0.45">
      <c r="B815" s="2"/>
    </row>
    <row r="816" spans="2:2" ht="13.5" customHeight="1" x14ac:dyDescent="0.45">
      <c r="B816" s="2"/>
    </row>
    <row r="817" spans="2:2" ht="13.5" customHeight="1" x14ac:dyDescent="0.45">
      <c r="B817" s="2"/>
    </row>
    <row r="818" spans="2:2" ht="13.5" customHeight="1" x14ac:dyDescent="0.45">
      <c r="B818" s="2"/>
    </row>
    <row r="819" spans="2:2" ht="13.5" customHeight="1" x14ac:dyDescent="0.45">
      <c r="B819" s="2"/>
    </row>
    <row r="820" spans="2:2" ht="13.5" customHeight="1" x14ac:dyDescent="0.45">
      <c r="B820" s="2"/>
    </row>
    <row r="821" spans="2:2" ht="13.5" customHeight="1" x14ac:dyDescent="0.45">
      <c r="B821" s="2"/>
    </row>
    <row r="822" spans="2:2" ht="13.5" customHeight="1" x14ac:dyDescent="0.45">
      <c r="B822" s="2"/>
    </row>
    <row r="823" spans="2:2" ht="13.5" customHeight="1" x14ac:dyDescent="0.45">
      <c r="B823" s="2"/>
    </row>
    <row r="824" spans="2:2" ht="13.5" customHeight="1" x14ac:dyDescent="0.45">
      <c r="B824" s="2"/>
    </row>
    <row r="825" spans="2:2" ht="13.5" customHeight="1" x14ac:dyDescent="0.45">
      <c r="B825" s="2"/>
    </row>
    <row r="826" spans="2:2" ht="13.5" customHeight="1" x14ac:dyDescent="0.45">
      <c r="B826" s="2"/>
    </row>
    <row r="827" spans="2:2" ht="13.5" customHeight="1" x14ac:dyDescent="0.45">
      <c r="B827" s="2"/>
    </row>
    <row r="828" spans="2:2" ht="13.5" customHeight="1" x14ac:dyDescent="0.45">
      <c r="B828" s="2"/>
    </row>
    <row r="829" spans="2:2" ht="13.5" customHeight="1" x14ac:dyDescent="0.45">
      <c r="B829" s="2"/>
    </row>
    <row r="830" spans="2:2" ht="13.5" customHeight="1" x14ac:dyDescent="0.45">
      <c r="B830" s="2"/>
    </row>
    <row r="831" spans="2:2" ht="13.5" customHeight="1" x14ac:dyDescent="0.45">
      <c r="B831" s="2"/>
    </row>
    <row r="832" spans="2:2" ht="13.5" customHeight="1" x14ac:dyDescent="0.45">
      <c r="B832" s="2"/>
    </row>
    <row r="833" spans="2:2" ht="13.5" customHeight="1" x14ac:dyDescent="0.45">
      <c r="B833" s="2"/>
    </row>
    <row r="834" spans="2:2" ht="13.5" customHeight="1" x14ac:dyDescent="0.45">
      <c r="B834" s="2"/>
    </row>
    <row r="835" spans="2:2" ht="13.5" customHeight="1" x14ac:dyDescent="0.45">
      <c r="B835" s="2"/>
    </row>
    <row r="836" spans="2:2" ht="13.5" customHeight="1" x14ac:dyDescent="0.45">
      <c r="B836" s="2"/>
    </row>
    <row r="837" spans="2:2" ht="13.5" customHeight="1" x14ac:dyDescent="0.45">
      <c r="B837" s="2"/>
    </row>
    <row r="838" spans="2:2" ht="13.5" customHeight="1" x14ac:dyDescent="0.45">
      <c r="B838" s="2"/>
    </row>
    <row r="839" spans="2:2" ht="13.5" customHeight="1" x14ac:dyDescent="0.45">
      <c r="B839" s="2"/>
    </row>
    <row r="840" spans="2:2" ht="13.5" customHeight="1" x14ac:dyDescent="0.45">
      <c r="B840" s="2"/>
    </row>
    <row r="841" spans="2:2" ht="13.5" customHeight="1" x14ac:dyDescent="0.45">
      <c r="B841" s="2"/>
    </row>
    <row r="842" spans="2:2" ht="13.5" customHeight="1" x14ac:dyDescent="0.45">
      <c r="B842" s="2"/>
    </row>
    <row r="843" spans="2:2" ht="13.5" customHeight="1" x14ac:dyDescent="0.45">
      <c r="B843" s="2"/>
    </row>
    <row r="844" spans="2:2" ht="13.5" customHeight="1" x14ac:dyDescent="0.45">
      <c r="B844" s="2"/>
    </row>
    <row r="845" spans="2:2" ht="13.5" customHeight="1" x14ac:dyDescent="0.45">
      <c r="B845" s="2"/>
    </row>
    <row r="846" spans="2:2" ht="13.5" customHeight="1" x14ac:dyDescent="0.45">
      <c r="B846" s="2"/>
    </row>
    <row r="847" spans="2:2" ht="13.5" customHeight="1" x14ac:dyDescent="0.45">
      <c r="B847" s="2"/>
    </row>
    <row r="848" spans="2:2" ht="13.5" customHeight="1" x14ac:dyDescent="0.45">
      <c r="B848" s="2"/>
    </row>
    <row r="849" spans="2:2" ht="13.5" customHeight="1" x14ac:dyDescent="0.45">
      <c r="B849" s="2"/>
    </row>
    <row r="850" spans="2:2" ht="13.5" customHeight="1" x14ac:dyDescent="0.45">
      <c r="B850" s="2"/>
    </row>
    <row r="851" spans="2:2" ht="13.5" customHeight="1" x14ac:dyDescent="0.45">
      <c r="B851" s="2"/>
    </row>
    <row r="852" spans="2:2" ht="13.5" customHeight="1" x14ac:dyDescent="0.45">
      <c r="B852" s="2"/>
    </row>
    <row r="853" spans="2:2" ht="13.5" customHeight="1" x14ac:dyDescent="0.45">
      <c r="B853" s="2"/>
    </row>
    <row r="854" spans="2:2" ht="13.5" customHeight="1" x14ac:dyDescent="0.45">
      <c r="B854" s="2"/>
    </row>
    <row r="855" spans="2:2" ht="13.5" customHeight="1" x14ac:dyDescent="0.45">
      <c r="B855" s="2"/>
    </row>
    <row r="856" spans="2:2" ht="13.5" customHeight="1" x14ac:dyDescent="0.45">
      <c r="B856" s="2"/>
    </row>
    <row r="857" spans="2:2" ht="13.5" customHeight="1" x14ac:dyDescent="0.45">
      <c r="B857" s="2"/>
    </row>
    <row r="858" spans="2:2" ht="13.5" customHeight="1" x14ac:dyDescent="0.45">
      <c r="B858" s="2"/>
    </row>
    <row r="859" spans="2:2" ht="13.5" customHeight="1" x14ac:dyDescent="0.45">
      <c r="B859" s="2"/>
    </row>
    <row r="860" spans="2:2" ht="13.5" customHeight="1" x14ac:dyDescent="0.45">
      <c r="B860" s="2"/>
    </row>
    <row r="861" spans="2:2" ht="13.5" customHeight="1" x14ac:dyDescent="0.45">
      <c r="B861" s="2"/>
    </row>
    <row r="862" spans="2:2" ht="13.5" customHeight="1" x14ac:dyDescent="0.45">
      <c r="B862" s="2"/>
    </row>
    <row r="863" spans="2:2" ht="13.5" customHeight="1" x14ac:dyDescent="0.45">
      <c r="B863" s="2"/>
    </row>
    <row r="864" spans="2:2" ht="13.5" customHeight="1" x14ac:dyDescent="0.45">
      <c r="B864" s="2"/>
    </row>
    <row r="865" spans="2:2" ht="13.5" customHeight="1" x14ac:dyDescent="0.45">
      <c r="B865" s="2"/>
    </row>
    <row r="866" spans="2:2" ht="13.5" customHeight="1" x14ac:dyDescent="0.45">
      <c r="B866" s="2"/>
    </row>
    <row r="867" spans="2:2" ht="13.5" customHeight="1" x14ac:dyDescent="0.45">
      <c r="B867" s="2"/>
    </row>
    <row r="868" spans="2:2" ht="13.5" customHeight="1" x14ac:dyDescent="0.45">
      <c r="B868" s="2"/>
    </row>
    <row r="869" spans="2:2" ht="13.5" customHeight="1" x14ac:dyDescent="0.45">
      <c r="B869" s="2"/>
    </row>
    <row r="870" spans="2:2" ht="13.5" customHeight="1" x14ac:dyDescent="0.45">
      <c r="B870" s="2"/>
    </row>
    <row r="871" spans="2:2" ht="13.5" customHeight="1" x14ac:dyDescent="0.45">
      <c r="B871" s="2"/>
    </row>
    <row r="872" spans="2:2" ht="13.5" customHeight="1" x14ac:dyDescent="0.45">
      <c r="B872" s="2"/>
    </row>
    <row r="873" spans="2:2" ht="13.5" customHeight="1" x14ac:dyDescent="0.45">
      <c r="B873" s="2"/>
    </row>
    <row r="874" spans="2:2" ht="13.5" customHeight="1" x14ac:dyDescent="0.45">
      <c r="B874" s="2"/>
    </row>
    <row r="875" spans="2:2" ht="13.5" customHeight="1" x14ac:dyDescent="0.45">
      <c r="B875" s="2"/>
    </row>
    <row r="876" spans="2:2" ht="13.5" customHeight="1" x14ac:dyDescent="0.45">
      <c r="B876" s="2"/>
    </row>
    <row r="877" spans="2:2" ht="13.5" customHeight="1" x14ac:dyDescent="0.45">
      <c r="B877" s="2"/>
    </row>
    <row r="878" spans="2:2" ht="13.5" customHeight="1" x14ac:dyDescent="0.45">
      <c r="B878" s="2"/>
    </row>
    <row r="879" spans="2:2" ht="13.5" customHeight="1" x14ac:dyDescent="0.45">
      <c r="B879" s="2"/>
    </row>
    <row r="880" spans="2:2" ht="13.5" customHeight="1" x14ac:dyDescent="0.45">
      <c r="B880" s="2"/>
    </row>
    <row r="881" spans="2:2" ht="13.5" customHeight="1" x14ac:dyDescent="0.45">
      <c r="B881" s="2"/>
    </row>
    <row r="882" spans="2:2" ht="13.5" customHeight="1" x14ac:dyDescent="0.45">
      <c r="B882" s="2"/>
    </row>
    <row r="883" spans="2:2" ht="13.5" customHeight="1" x14ac:dyDescent="0.45">
      <c r="B883" s="2"/>
    </row>
    <row r="884" spans="2:2" ht="13.5" customHeight="1" x14ac:dyDescent="0.45">
      <c r="B884" s="2"/>
    </row>
    <row r="885" spans="2:2" ht="13.5" customHeight="1" x14ac:dyDescent="0.45">
      <c r="B885" s="2"/>
    </row>
    <row r="886" spans="2:2" ht="13.5" customHeight="1" x14ac:dyDescent="0.45">
      <c r="B886" s="2"/>
    </row>
    <row r="887" spans="2:2" ht="13.5" customHeight="1" x14ac:dyDescent="0.45">
      <c r="B887" s="2"/>
    </row>
    <row r="888" spans="2:2" ht="13.5" customHeight="1" x14ac:dyDescent="0.45">
      <c r="B888" s="2"/>
    </row>
    <row r="889" spans="2:2" ht="13.5" customHeight="1" x14ac:dyDescent="0.45">
      <c r="B889" s="2"/>
    </row>
    <row r="890" spans="2:2" ht="13.5" customHeight="1" x14ac:dyDescent="0.45">
      <c r="B890" s="2"/>
    </row>
    <row r="891" spans="2:2" ht="13.5" customHeight="1" x14ac:dyDescent="0.45">
      <c r="B891" s="2"/>
    </row>
    <row r="892" spans="2:2" ht="13.5" customHeight="1" x14ac:dyDescent="0.45">
      <c r="B892" s="2"/>
    </row>
    <row r="893" spans="2:2" ht="13.5" customHeight="1" x14ac:dyDescent="0.45">
      <c r="B893" s="2"/>
    </row>
    <row r="894" spans="2:2" ht="13.5" customHeight="1" x14ac:dyDescent="0.45">
      <c r="B894" s="2"/>
    </row>
    <row r="895" spans="2:2" ht="13.5" customHeight="1" x14ac:dyDescent="0.45">
      <c r="B895" s="2"/>
    </row>
    <row r="896" spans="2:2" ht="13.5" customHeight="1" x14ac:dyDescent="0.45">
      <c r="B896" s="2"/>
    </row>
    <row r="897" spans="2:2" ht="13.5" customHeight="1" x14ac:dyDescent="0.45">
      <c r="B897" s="2"/>
    </row>
    <row r="898" spans="2:2" ht="13.5" customHeight="1" x14ac:dyDescent="0.45">
      <c r="B898" s="2"/>
    </row>
    <row r="899" spans="2:2" ht="13.5" customHeight="1" x14ac:dyDescent="0.45">
      <c r="B899" s="2"/>
    </row>
    <row r="900" spans="2:2" ht="13.5" customHeight="1" x14ac:dyDescent="0.45">
      <c r="B900" s="2"/>
    </row>
    <row r="901" spans="2:2" ht="13.5" customHeight="1" x14ac:dyDescent="0.45">
      <c r="B901" s="2"/>
    </row>
    <row r="902" spans="2:2" ht="13.5" customHeight="1" x14ac:dyDescent="0.45">
      <c r="B902" s="2"/>
    </row>
    <row r="903" spans="2:2" ht="13.5" customHeight="1" x14ac:dyDescent="0.45">
      <c r="B903" s="2"/>
    </row>
    <row r="904" spans="2:2" ht="13.5" customHeight="1" x14ac:dyDescent="0.45">
      <c r="B904" s="2"/>
    </row>
    <row r="905" spans="2:2" ht="13.5" customHeight="1" x14ac:dyDescent="0.45">
      <c r="B905" s="2"/>
    </row>
    <row r="906" spans="2:2" ht="13.5" customHeight="1" x14ac:dyDescent="0.45">
      <c r="B906" s="2"/>
    </row>
    <row r="907" spans="2:2" ht="13.5" customHeight="1" x14ac:dyDescent="0.45">
      <c r="B907" s="2"/>
    </row>
    <row r="908" spans="2:2" ht="13.5" customHeight="1" x14ac:dyDescent="0.45">
      <c r="B908" s="2"/>
    </row>
    <row r="909" spans="2:2" ht="13.5" customHeight="1" x14ac:dyDescent="0.45">
      <c r="B909" s="2"/>
    </row>
    <row r="910" spans="2:2" ht="13.5" customHeight="1" x14ac:dyDescent="0.45">
      <c r="B910" s="2"/>
    </row>
    <row r="911" spans="2:2" ht="13.5" customHeight="1" x14ac:dyDescent="0.45">
      <c r="B911" s="2"/>
    </row>
    <row r="912" spans="2:2" ht="13.5" customHeight="1" x14ac:dyDescent="0.45">
      <c r="B912" s="2"/>
    </row>
    <row r="913" spans="2:2" ht="13.5" customHeight="1" x14ac:dyDescent="0.45">
      <c r="B913" s="2"/>
    </row>
    <row r="914" spans="2:2" ht="13.5" customHeight="1" x14ac:dyDescent="0.45">
      <c r="B914" s="2"/>
    </row>
    <row r="915" spans="2:2" ht="13.5" customHeight="1" x14ac:dyDescent="0.45">
      <c r="B915" s="2"/>
    </row>
    <row r="916" spans="2:2" ht="13.5" customHeight="1" x14ac:dyDescent="0.45">
      <c r="B916" s="2"/>
    </row>
    <row r="917" spans="2:2" ht="13.5" customHeight="1" x14ac:dyDescent="0.45">
      <c r="B917" s="2"/>
    </row>
    <row r="918" spans="2:2" ht="13.5" customHeight="1" x14ac:dyDescent="0.45">
      <c r="B918" s="2"/>
    </row>
    <row r="919" spans="2:2" ht="13.5" customHeight="1" x14ac:dyDescent="0.45">
      <c r="B919" s="2"/>
    </row>
    <row r="920" spans="2:2" ht="13.5" customHeight="1" x14ac:dyDescent="0.45">
      <c r="B920" s="2"/>
    </row>
    <row r="921" spans="2:2" ht="13.5" customHeight="1" x14ac:dyDescent="0.45">
      <c r="B921" s="2"/>
    </row>
    <row r="922" spans="2:2" ht="13.5" customHeight="1" x14ac:dyDescent="0.45">
      <c r="B922" s="2"/>
    </row>
    <row r="923" spans="2:2" ht="13.5" customHeight="1" x14ac:dyDescent="0.45">
      <c r="B923" s="2"/>
    </row>
    <row r="924" spans="2:2" ht="13.5" customHeight="1" x14ac:dyDescent="0.45">
      <c r="B924" s="2"/>
    </row>
    <row r="925" spans="2:2" ht="13.5" customHeight="1" x14ac:dyDescent="0.45">
      <c r="B925" s="2"/>
    </row>
    <row r="926" spans="2:2" ht="13.5" customHeight="1" x14ac:dyDescent="0.45">
      <c r="B926" s="2"/>
    </row>
    <row r="927" spans="2:2" ht="13.5" customHeight="1" x14ac:dyDescent="0.45">
      <c r="B927" s="2"/>
    </row>
    <row r="928" spans="2:2" ht="13.5" customHeight="1" x14ac:dyDescent="0.45">
      <c r="B928" s="2"/>
    </row>
    <row r="929" spans="2:2" ht="13.5" customHeight="1" x14ac:dyDescent="0.45">
      <c r="B929" s="2"/>
    </row>
    <row r="930" spans="2:2" ht="13.5" customHeight="1" x14ac:dyDescent="0.45">
      <c r="B930" s="2"/>
    </row>
    <row r="931" spans="2:2" ht="13.5" customHeight="1" x14ac:dyDescent="0.45">
      <c r="B931" s="2"/>
    </row>
    <row r="932" spans="2:2" ht="13.5" customHeight="1" x14ac:dyDescent="0.45">
      <c r="B932" s="2"/>
    </row>
    <row r="933" spans="2:2" ht="13.5" customHeight="1" x14ac:dyDescent="0.45">
      <c r="B933" s="2"/>
    </row>
    <row r="934" spans="2:2" ht="13.5" customHeight="1" x14ac:dyDescent="0.45">
      <c r="B934" s="2"/>
    </row>
    <row r="935" spans="2:2" ht="13.5" customHeight="1" x14ac:dyDescent="0.45">
      <c r="B935" s="2"/>
    </row>
    <row r="936" spans="2:2" ht="13.5" customHeight="1" x14ac:dyDescent="0.45">
      <c r="B936" s="2"/>
    </row>
    <row r="937" spans="2:2" ht="13.5" customHeight="1" x14ac:dyDescent="0.45">
      <c r="B937" s="2"/>
    </row>
    <row r="938" spans="2:2" ht="13.5" customHeight="1" x14ac:dyDescent="0.45">
      <c r="B938" s="2"/>
    </row>
    <row r="939" spans="2:2" ht="13.5" customHeight="1" x14ac:dyDescent="0.45">
      <c r="B939" s="2"/>
    </row>
    <row r="940" spans="2:2" ht="13.5" customHeight="1" x14ac:dyDescent="0.45">
      <c r="B940" s="2"/>
    </row>
    <row r="941" spans="2:2" ht="13.5" customHeight="1" x14ac:dyDescent="0.45">
      <c r="B941" s="2"/>
    </row>
    <row r="942" spans="2:2" ht="13.5" customHeight="1" x14ac:dyDescent="0.45">
      <c r="B942" s="2"/>
    </row>
    <row r="943" spans="2:2" ht="13.5" customHeight="1" x14ac:dyDescent="0.45">
      <c r="B943" s="2"/>
    </row>
    <row r="944" spans="2:2" ht="13.5" customHeight="1" x14ac:dyDescent="0.45">
      <c r="B944" s="2"/>
    </row>
    <row r="945" spans="2:2" ht="13.5" customHeight="1" x14ac:dyDescent="0.45">
      <c r="B945" s="2"/>
    </row>
    <row r="946" spans="2:2" ht="13.5" customHeight="1" x14ac:dyDescent="0.45">
      <c r="B946" s="2"/>
    </row>
    <row r="947" spans="2:2" ht="13.5" customHeight="1" x14ac:dyDescent="0.45">
      <c r="B947" s="2"/>
    </row>
    <row r="948" spans="2:2" ht="13.5" customHeight="1" x14ac:dyDescent="0.45">
      <c r="B948" s="2"/>
    </row>
    <row r="949" spans="2:2" ht="13.5" customHeight="1" x14ac:dyDescent="0.45">
      <c r="B949" s="2"/>
    </row>
    <row r="950" spans="2:2" ht="13.5" customHeight="1" x14ac:dyDescent="0.45">
      <c r="B950" s="2"/>
    </row>
    <row r="951" spans="2:2" ht="13.5" customHeight="1" x14ac:dyDescent="0.45">
      <c r="B951" s="2"/>
    </row>
    <row r="952" spans="2:2" ht="13.5" customHeight="1" x14ac:dyDescent="0.45">
      <c r="B952" s="2"/>
    </row>
    <row r="953" spans="2:2" ht="13.5" customHeight="1" x14ac:dyDescent="0.45">
      <c r="B953" s="2"/>
    </row>
    <row r="954" spans="2:2" ht="13.5" customHeight="1" x14ac:dyDescent="0.45">
      <c r="B954" s="2"/>
    </row>
    <row r="955" spans="2:2" ht="13.5" customHeight="1" x14ac:dyDescent="0.45">
      <c r="B955" s="2"/>
    </row>
    <row r="956" spans="2:2" ht="13.5" customHeight="1" x14ac:dyDescent="0.45">
      <c r="B956" s="2"/>
    </row>
    <row r="957" spans="2:2" ht="13.5" customHeight="1" x14ac:dyDescent="0.45">
      <c r="B957" s="2"/>
    </row>
    <row r="958" spans="2:2" ht="13.5" customHeight="1" x14ac:dyDescent="0.45">
      <c r="B958" s="2"/>
    </row>
    <row r="959" spans="2:2" ht="13.5" customHeight="1" x14ac:dyDescent="0.45">
      <c r="B959" s="2"/>
    </row>
    <row r="960" spans="2:2" ht="13.5" customHeight="1" x14ac:dyDescent="0.45">
      <c r="B960" s="2"/>
    </row>
    <row r="961" spans="2:2" ht="13.5" customHeight="1" x14ac:dyDescent="0.45">
      <c r="B961" s="2"/>
    </row>
    <row r="962" spans="2:2" ht="13.5" customHeight="1" x14ac:dyDescent="0.45">
      <c r="B962" s="2"/>
    </row>
    <row r="963" spans="2:2" ht="13.5" customHeight="1" x14ac:dyDescent="0.45">
      <c r="B963" s="2"/>
    </row>
    <row r="964" spans="2:2" ht="13.5" customHeight="1" x14ac:dyDescent="0.45">
      <c r="B964" s="2"/>
    </row>
    <row r="965" spans="2:2" ht="13.5" customHeight="1" x14ac:dyDescent="0.45">
      <c r="B965" s="2"/>
    </row>
    <row r="966" spans="2:2" ht="13.5" customHeight="1" x14ac:dyDescent="0.45">
      <c r="B966" s="2"/>
    </row>
    <row r="967" spans="2:2" ht="13.5" customHeight="1" x14ac:dyDescent="0.45">
      <c r="B967" s="2"/>
    </row>
    <row r="968" spans="2:2" ht="13.5" customHeight="1" x14ac:dyDescent="0.45">
      <c r="B968" s="2"/>
    </row>
    <row r="969" spans="2:2" ht="13.5" customHeight="1" x14ac:dyDescent="0.45">
      <c r="B969" s="2"/>
    </row>
    <row r="970" spans="2:2" ht="13.5" customHeight="1" x14ac:dyDescent="0.45">
      <c r="B970" s="2"/>
    </row>
    <row r="971" spans="2:2" ht="13.5" customHeight="1" x14ac:dyDescent="0.45">
      <c r="B971" s="2"/>
    </row>
    <row r="972" spans="2:2" ht="13.5" customHeight="1" x14ac:dyDescent="0.45">
      <c r="B972" s="2"/>
    </row>
    <row r="973" spans="2:2" ht="13.5" customHeight="1" x14ac:dyDescent="0.45">
      <c r="B973" s="2"/>
    </row>
    <row r="974" spans="2:2" ht="13.5" customHeight="1" x14ac:dyDescent="0.45">
      <c r="B974" s="2"/>
    </row>
    <row r="975" spans="2:2" ht="13.5" customHeight="1" x14ac:dyDescent="0.45">
      <c r="B975" s="2"/>
    </row>
    <row r="976" spans="2:2" ht="13.5" customHeight="1" x14ac:dyDescent="0.45">
      <c r="B976" s="2"/>
    </row>
    <row r="977" spans="2:2" ht="13.5" customHeight="1" x14ac:dyDescent="0.45">
      <c r="B977" s="2"/>
    </row>
    <row r="978" spans="2:2" ht="13.5" customHeight="1" x14ac:dyDescent="0.45">
      <c r="B978" s="2"/>
    </row>
    <row r="979" spans="2:2" ht="13.5" customHeight="1" x14ac:dyDescent="0.45">
      <c r="B979" s="2"/>
    </row>
    <row r="980" spans="2:2" ht="13.5" customHeight="1" x14ac:dyDescent="0.45">
      <c r="B980" s="2"/>
    </row>
    <row r="981" spans="2:2" ht="13.5" customHeight="1" x14ac:dyDescent="0.45">
      <c r="B981" s="2"/>
    </row>
    <row r="982" spans="2:2" ht="13.5" customHeight="1" x14ac:dyDescent="0.45">
      <c r="B982" s="2"/>
    </row>
    <row r="983" spans="2:2" ht="13.5" customHeight="1" x14ac:dyDescent="0.45">
      <c r="B983" s="2"/>
    </row>
    <row r="984" spans="2:2" ht="13.5" customHeight="1" x14ac:dyDescent="0.45">
      <c r="B984" s="2"/>
    </row>
    <row r="985" spans="2:2" ht="13.5" customHeight="1" x14ac:dyDescent="0.45">
      <c r="B985" s="2"/>
    </row>
    <row r="986" spans="2:2" ht="13.5" customHeight="1" x14ac:dyDescent="0.45">
      <c r="B986" s="2"/>
    </row>
    <row r="987" spans="2:2" ht="13.5" customHeight="1" x14ac:dyDescent="0.45">
      <c r="B987" s="2"/>
    </row>
  </sheetData>
  <hyperlinks>
    <hyperlink ref="B7" r:id="rId1"/>
    <hyperlink ref="B13" r:id="rId2"/>
    <hyperlink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G37" sqref="G37"/>
    </sheetView>
  </sheetViews>
  <sheetFormatPr defaultColWidth="12.625" defaultRowHeight="15" customHeight="1" x14ac:dyDescent="0.35"/>
  <cols>
    <col min="1" max="1" width="16.125" customWidth="1"/>
    <col min="2" max="2" width="13.75" customWidth="1"/>
    <col min="3" max="3" width="16.75" customWidth="1"/>
    <col min="4" max="34" width="7.75" customWidth="1"/>
  </cols>
  <sheetData>
    <row r="1" spans="1:32" ht="13.5" customHeight="1" x14ac:dyDescent="0.45">
      <c r="A1" s="3" t="s">
        <v>30</v>
      </c>
    </row>
    <row r="2" spans="1:32" ht="13.5" customHeight="1" x14ac:dyDescent="0.45">
      <c r="A2" s="8">
        <v>2019</v>
      </c>
      <c r="B2" s="6">
        <v>2020</v>
      </c>
      <c r="C2" s="8">
        <v>2021</v>
      </c>
      <c r="D2" s="6">
        <v>2022</v>
      </c>
      <c r="E2" s="8">
        <v>2023</v>
      </c>
      <c r="F2" s="6">
        <v>2024</v>
      </c>
      <c r="G2" s="8">
        <v>2025</v>
      </c>
      <c r="H2" s="6">
        <v>2026</v>
      </c>
      <c r="I2" s="8">
        <v>2027</v>
      </c>
      <c r="J2" s="6">
        <v>2028</v>
      </c>
      <c r="K2" s="8">
        <v>2029</v>
      </c>
      <c r="L2" s="6">
        <v>2030</v>
      </c>
      <c r="M2" s="8">
        <v>2031</v>
      </c>
      <c r="N2" s="6">
        <v>2032</v>
      </c>
      <c r="O2" s="8">
        <v>2033</v>
      </c>
      <c r="P2" s="6">
        <v>2034</v>
      </c>
      <c r="Q2" s="8">
        <v>2035</v>
      </c>
      <c r="R2" s="6">
        <v>2036</v>
      </c>
      <c r="S2" s="8">
        <v>2037</v>
      </c>
      <c r="T2" s="6">
        <v>2038</v>
      </c>
      <c r="U2" s="8">
        <v>2039</v>
      </c>
      <c r="V2" s="6">
        <v>2040</v>
      </c>
      <c r="W2" s="8">
        <v>2041</v>
      </c>
      <c r="X2" s="6">
        <v>2042</v>
      </c>
      <c r="Y2" s="8">
        <v>2043</v>
      </c>
      <c r="Z2" s="6">
        <v>2044</v>
      </c>
      <c r="AA2" s="8">
        <v>2045</v>
      </c>
      <c r="AB2" s="6">
        <v>2046</v>
      </c>
      <c r="AC2" s="8">
        <v>2047</v>
      </c>
      <c r="AD2" s="6">
        <v>2048</v>
      </c>
      <c r="AE2" s="8">
        <v>2049</v>
      </c>
      <c r="AF2" s="6">
        <v>2050</v>
      </c>
    </row>
    <row r="3" spans="1:32" ht="13.5" customHeight="1" x14ac:dyDescent="0.45">
      <c r="A3" s="11">
        <f>BAU!C92</f>
        <v>2745.8606136031594</v>
      </c>
      <c r="B3" s="11">
        <f>BAU!D92</f>
        <v>2745.8606136031622</v>
      </c>
      <c r="C3" s="11">
        <f>BAU!E92</f>
        <v>2745.8606136031603</v>
      </c>
      <c r="D3" s="11">
        <f>BAU!F92</f>
        <v>1913.0458308533109</v>
      </c>
      <c r="E3" s="11">
        <f>BAU!G92</f>
        <v>1531.9111519939397</v>
      </c>
      <c r="F3" s="11">
        <f>BAU!H92</f>
        <v>933.18813916995964</v>
      </c>
      <c r="G3" s="11">
        <f>BAU!I92</f>
        <v>933.18813916995862</v>
      </c>
      <c r="H3" s="11">
        <f>BAU!J92</f>
        <v>933.18813916995828</v>
      </c>
      <c r="I3" s="11">
        <f>BAU!K92</f>
        <v>744.00735890915007</v>
      </c>
      <c r="J3" s="11">
        <f>BAU!L92</f>
        <v>744.00735890914837</v>
      </c>
      <c r="K3" s="11">
        <f>BAU!M92</f>
        <v>518.64076619230616</v>
      </c>
      <c r="L3" s="11">
        <f>BAU!N92</f>
        <v>240.24673989502756</v>
      </c>
      <c r="M3" s="11">
        <f>BAU!O92</f>
        <v>18.397272874844436</v>
      </c>
      <c r="N3" s="11">
        <f>BAU!P92</f>
        <v>18.397272874844433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18.397272874844436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ht="13.5" customHeight="1" x14ac:dyDescent="0.45">
      <c r="A4" s="11"/>
    </row>
    <row r="5" spans="1:32" ht="13.5" customHeight="1" x14ac:dyDescent="0.45">
      <c r="A5" s="12" t="s">
        <v>31</v>
      </c>
    </row>
    <row r="6" spans="1:32" ht="13.5" customHeight="1" x14ac:dyDescent="0.45">
      <c r="A6" s="11" t="s">
        <v>32</v>
      </c>
    </row>
    <row r="7" spans="1:32" ht="13.5" customHeight="1" x14ac:dyDescent="0.45">
      <c r="A7" s="11" t="s">
        <v>33</v>
      </c>
    </row>
    <row r="8" spans="1:32" ht="13.5" customHeight="1" x14ac:dyDescent="0.45">
      <c r="A8" s="12" t="s">
        <v>34</v>
      </c>
      <c r="B8" s="3" t="s">
        <v>35</v>
      </c>
      <c r="C8" s="3" t="s">
        <v>36</v>
      </c>
    </row>
    <row r="9" spans="1:32" ht="13.5" customHeight="1" x14ac:dyDescent="0.45">
      <c r="A9" s="11">
        <v>0</v>
      </c>
      <c r="B9" s="6" t="s">
        <v>37</v>
      </c>
      <c r="C9" s="6">
        <v>0</v>
      </c>
    </row>
    <row r="10" spans="1:32" ht="13.5" customHeight="1" x14ac:dyDescent="0.45">
      <c r="A10" s="11">
        <v>0</v>
      </c>
      <c r="B10" s="6" t="s">
        <v>38</v>
      </c>
      <c r="C10" s="8">
        <v>0</v>
      </c>
    </row>
    <row r="11" spans="1:32" ht="13.5" customHeight="1" x14ac:dyDescent="0.45">
      <c r="A11" s="11">
        <v>0</v>
      </c>
      <c r="B11" s="6" t="s">
        <v>39</v>
      </c>
      <c r="C11" s="8">
        <v>0</v>
      </c>
    </row>
    <row r="12" spans="1:32" ht="13.5" customHeight="1" x14ac:dyDescent="0.45">
      <c r="A12" s="11">
        <v>0</v>
      </c>
      <c r="B12" s="6" t="s">
        <v>40</v>
      </c>
      <c r="C12" s="8">
        <v>0</v>
      </c>
    </row>
    <row r="13" spans="1:32" ht="13.5" customHeight="1" x14ac:dyDescent="0.45">
      <c r="A13" s="11">
        <v>0</v>
      </c>
      <c r="B13" s="6" t="s">
        <v>41</v>
      </c>
      <c r="C13" s="8">
        <v>0</v>
      </c>
    </row>
    <row r="14" spans="1:32" ht="13.5" customHeight="1" x14ac:dyDescent="0.45">
      <c r="A14" s="11">
        <v>0</v>
      </c>
      <c r="B14" s="6" t="s">
        <v>42</v>
      </c>
      <c r="C14" s="8">
        <v>0</v>
      </c>
    </row>
    <row r="15" spans="1:32" ht="13.5" customHeight="1" x14ac:dyDescent="0.45">
      <c r="A15" s="11">
        <v>0</v>
      </c>
      <c r="B15" s="13" t="s">
        <v>43</v>
      </c>
      <c r="C15" s="8">
        <v>0</v>
      </c>
    </row>
    <row r="16" spans="1:32" ht="13.5" customHeight="1" x14ac:dyDescent="0.45">
      <c r="A16" s="14" t="s">
        <v>44</v>
      </c>
    </row>
    <row r="17" spans="1:34" ht="13.5" customHeight="1" x14ac:dyDescent="0.45">
      <c r="A17" s="11"/>
    </row>
    <row r="18" spans="1:34" ht="13.5" customHeight="1" x14ac:dyDescent="0.45">
      <c r="B18" s="11" t="s">
        <v>45</v>
      </c>
      <c r="C18" s="6">
        <v>323127513</v>
      </c>
    </row>
    <row r="19" spans="1:34" ht="13.5" customHeight="1" x14ac:dyDescent="0.45">
      <c r="A19" s="11"/>
      <c r="B19" s="6" t="s">
        <v>46</v>
      </c>
      <c r="C19" s="6">
        <f>C18-SUM(C9:C15)</f>
        <v>323127513</v>
      </c>
    </row>
    <row r="20" spans="1:34" ht="13.5" customHeight="1" x14ac:dyDescent="0.45">
      <c r="A20" s="11"/>
    </row>
    <row r="21" spans="1:34" ht="13.5" customHeight="1" x14ac:dyDescent="0.45">
      <c r="A21" s="11" t="s">
        <v>47</v>
      </c>
    </row>
    <row r="22" spans="1:34" ht="13.5" customHeight="1" x14ac:dyDescent="0.45">
      <c r="A22" s="11">
        <v>0</v>
      </c>
    </row>
    <row r="23" spans="1:34" ht="13.5" customHeight="1" x14ac:dyDescent="0.45">
      <c r="A23" s="11"/>
    </row>
    <row r="24" spans="1:34" ht="13.5" customHeight="1" x14ac:dyDescent="0.45">
      <c r="A24" s="11" t="s">
        <v>48</v>
      </c>
    </row>
    <row r="25" spans="1:34" ht="13.5" customHeight="1" x14ac:dyDescent="0.45">
      <c r="A25" s="6">
        <v>2019</v>
      </c>
      <c r="B25" s="6">
        <v>2020</v>
      </c>
      <c r="C25" s="6">
        <v>2021</v>
      </c>
      <c r="D25" s="6">
        <v>2022</v>
      </c>
      <c r="E25" s="6">
        <v>2023</v>
      </c>
      <c r="F25" s="6">
        <v>2024</v>
      </c>
      <c r="G25" s="6">
        <v>2025</v>
      </c>
      <c r="H25" s="6">
        <v>2026</v>
      </c>
      <c r="I25" s="6">
        <v>2027</v>
      </c>
      <c r="J25" s="6">
        <v>2028</v>
      </c>
      <c r="K25" s="6">
        <v>2029</v>
      </c>
      <c r="L25" s="6">
        <v>2030</v>
      </c>
      <c r="M25" s="6">
        <v>2031</v>
      </c>
      <c r="N25" s="6">
        <v>2032</v>
      </c>
      <c r="O25" s="6">
        <v>2033</v>
      </c>
      <c r="P25" s="6">
        <v>2034</v>
      </c>
      <c r="Q25" s="6">
        <v>2035</v>
      </c>
      <c r="R25" s="6">
        <v>2036</v>
      </c>
      <c r="S25" s="6">
        <v>2037</v>
      </c>
      <c r="T25" s="6">
        <v>2038</v>
      </c>
      <c r="U25" s="6">
        <v>2039</v>
      </c>
      <c r="V25" s="6">
        <v>2040</v>
      </c>
      <c r="W25" s="6">
        <v>2041</v>
      </c>
      <c r="X25" s="6">
        <v>2042</v>
      </c>
      <c r="Y25" s="6">
        <v>2043</v>
      </c>
      <c r="Z25" s="6">
        <v>2044</v>
      </c>
      <c r="AA25" s="6">
        <v>2045</v>
      </c>
      <c r="AB25" s="6">
        <v>2046</v>
      </c>
      <c r="AC25" s="6">
        <v>2047</v>
      </c>
      <c r="AD25" s="6">
        <v>2048</v>
      </c>
      <c r="AE25" s="6">
        <v>2049</v>
      </c>
      <c r="AF25" s="6">
        <v>2050</v>
      </c>
    </row>
    <row r="26" spans="1:34" ht="13.5" customHeight="1" x14ac:dyDescent="0.45">
      <c r="A26" s="11">
        <f>A3+$A$22</f>
        <v>2745.8606136031594</v>
      </c>
      <c r="B26" s="11">
        <f t="shared" ref="B26:AF26" si="0">B3+$A$22</f>
        <v>2745.8606136031622</v>
      </c>
      <c r="C26" s="11">
        <f t="shared" si="0"/>
        <v>2745.8606136031603</v>
      </c>
      <c r="D26" s="11">
        <f t="shared" si="0"/>
        <v>1913.0458308533109</v>
      </c>
      <c r="E26" s="11">
        <f t="shared" si="0"/>
        <v>1531.9111519939397</v>
      </c>
      <c r="F26" s="11">
        <f t="shared" si="0"/>
        <v>933.18813916995964</v>
      </c>
      <c r="G26" s="11">
        <f t="shared" si="0"/>
        <v>933.18813916995862</v>
      </c>
      <c r="H26" s="11">
        <f t="shared" si="0"/>
        <v>933.18813916995828</v>
      </c>
      <c r="I26" s="11">
        <f t="shared" si="0"/>
        <v>744.00735890915007</v>
      </c>
      <c r="J26" s="11">
        <f t="shared" si="0"/>
        <v>744.00735890914837</v>
      </c>
      <c r="K26" s="11">
        <f t="shared" si="0"/>
        <v>518.64076619230616</v>
      </c>
      <c r="L26" s="11">
        <f t="shared" si="0"/>
        <v>240.24673989502756</v>
      </c>
      <c r="M26" s="11">
        <f t="shared" si="0"/>
        <v>18.397272874844436</v>
      </c>
      <c r="N26" s="11">
        <f t="shared" si="0"/>
        <v>18.397272874844433</v>
      </c>
      <c r="O26" s="11">
        <f t="shared" si="0"/>
        <v>18.397272874844433</v>
      </c>
      <c r="P26" s="11">
        <f t="shared" si="0"/>
        <v>18.397272874844436</v>
      </c>
      <c r="Q26" s="11">
        <f t="shared" si="0"/>
        <v>18.397272874844433</v>
      </c>
      <c r="R26" s="11">
        <f t="shared" si="0"/>
        <v>18.397272874844436</v>
      </c>
      <c r="S26" s="11">
        <f t="shared" si="0"/>
        <v>18.397272874844436</v>
      </c>
      <c r="T26" s="11">
        <f t="shared" si="0"/>
        <v>0</v>
      </c>
      <c r="U26" s="11">
        <f t="shared" si="0"/>
        <v>0</v>
      </c>
      <c r="V26" s="11">
        <f t="shared" si="0"/>
        <v>0</v>
      </c>
      <c r="W26" s="11">
        <f t="shared" si="0"/>
        <v>0</v>
      </c>
      <c r="X26" s="11">
        <f t="shared" si="0"/>
        <v>0</v>
      </c>
      <c r="Y26" s="11">
        <f t="shared" si="0"/>
        <v>0</v>
      </c>
      <c r="Z26" s="11">
        <f t="shared" si="0"/>
        <v>0</v>
      </c>
      <c r="AA26" s="11">
        <f t="shared" si="0"/>
        <v>0</v>
      </c>
      <c r="AB26" s="11">
        <f t="shared" si="0"/>
        <v>0</v>
      </c>
      <c r="AC26" s="11">
        <f t="shared" si="0"/>
        <v>0</v>
      </c>
      <c r="AD26" s="11">
        <f t="shared" si="0"/>
        <v>0</v>
      </c>
      <c r="AE26" s="11">
        <f t="shared" si="0"/>
        <v>0</v>
      </c>
      <c r="AF26" s="11">
        <f t="shared" si="0"/>
        <v>0</v>
      </c>
    </row>
    <row r="27" spans="1:34" ht="13.5" customHeight="1" x14ac:dyDescent="0.35"/>
    <row r="28" spans="1:34" ht="13.5" customHeight="1" x14ac:dyDescent="0.45">
      <c r="A28" s="6" t="s">
        <v>49</v>
      </c>
      <c r="B28" s="6">
        <v>2018</v>
      </c>
      <c r="C28" s="6">
        <v>2019</v>
      </c>
      <c r="D28" s="6">
        <v>2020</v>
      </c>
      <c r="E28" s="6">
        <v>2021</v>
      </c>
      <c r="F28" s="6">
        <v>2022</v>
      </c>
      <c r="G28" s="6">
        <v>2023</v>
      </c>
      <c r="H28" s="6">
        <v>2024</v>
      </c>
      <c r="I28" s="6">
        <v>2025</v>
      </c>
      <c r="J28" s="6">
        <v>2026</v>
      </c>
      <c r="K28" s="6">
        <v>2027</v>
      </c>
      <c r="L28" s="6">
        <v>2028</v>
      </c>
      <c r="M28" s="6">
        <v>2029</v>
      </c>
      <c r="N28" s="6">
        <v>2030</v>
      </c>
      <c r="O28" s="6">
        <v>2031</v>
      </c>
      <c r="P28" s="6">
        <v>2032</v>
      </c>
      <c r="Q28" s="6">
        <v>2033</v>
      </c>
      <c r="R28" s="6">
        <v>2034</v>
      </c>
      <c r="S28" s="6">
        <v>2035</v>
      </c>
      <c r="T28" s="6">
        <v>2036</v>
      </c>
      <c r="U28" s="6">
        <v>2037</v>
      </c>
      <c r="V28" s="6">
        <v>2038</v>
      </c>
      <c r="W28" s="6">
        <v>2039</v>
      </c>
      <c r="X28" s="6">
        <v>2040</v>
      </c>
      <c r="Y28" s="6">
        <v>2041</v>
      </c>
      <c r="Z28" s="6">
        <v>2042</v>
      </c>
      <c r="AA28" s="6">
        <v>2043</v>
      </c>
      <c r="AB28" s="6">
        <v>2044</v>
      </c>
      <c r="AC28" s="6">
        <v>2045</v>
      </c>
      <c r="AD28" s="6">
        <v>2046</v>
      </c>
      <c r="AE28" s="6">
        <v>2047</v>
      </c>
      <c r="AF28" s="6">
        <v>2048</v>
      </c>
      <c r="AG28" s="6">
        <v>2049</v>
      </c>
      <c r="AH28" s="6">
        <v>2050</v>
      </c>
    </row>
    <row r="29" spans="1:34" ht="13.5" customHeight="1" x14ac:dyDescent="0.45">
      <c r="A29" s="6" t="s">
        <v>50</v>
      </c>
      <c r="B29" s="6">
        <v>53703</v>
      </c>
      <c r="C29" s="6">
        <v>51776.5</v>
      </c>
      <c r="D29" s="6">
        <v>50407.6</v>
      </c>
      <c r="E29" s="6">
        <v>49301.3</v>
      </c>
      <c r="F29" s="6">
        <v>48343.4</v>
      </c>
      <c r="G29" s="6">
        <v>47462.2</v>
      </c>
      <c r="H29" s="6">
        <v>46667.199999999997</v>
      </c>
      <c r="I29" s="6">
        <v>45962.6</v>
      </c>
      <c r="J29" s="6">
        <v>45330.9</v>
      </c>
      <c r="K29" s="6">
        <v>44750.2</v>
      </c>
      <c r="L29" s="6">
        <v>44223.9</v>
      </c>
      <c r="M29" s="6">
        <v>43738.9</v>
      </c>
      <c r="N29" s="6">
        <v>43295.4</v>
      </c>
      <c r="O29" s="6">
        <v>42905</v>
      </c>
      <c r="P29" s="6">
        <v>42563.199999999997</v>
      </c>
      <c r="Q29" s="6">
        <v>42259.5</v>
      </c>
      <c r="R29" s="6">
        <v>41992</v>
      </c>
      <c r="S29" s="6">
        <v>41757.9</v>
      </c>
      <c r="T29" s="6">
        <v>41553.699999999997</v>
      </c>
      <c r="U29" s="6">
        <v>41372.699999999997</v>
      </c>
      <c r="V29" s="6">
        <v>41211.300000000003</v>
      </c>
      <c r="W29" s="6">
        <v>41067.5</v>
      </c>
      <c r="X29" s="6">
        <v>40939.800000000003</v>
      </c>
      <c r="Y29" s="6">
        <v>40826.300000000003</v>
      </c>
      <c r="Z29" s="6">
        <v>40724.300000000003</v>
      </c>
      <c r="AA29" s="6">
        <v>40632.300000000003</v>
      </c>
      <c r="AB29" s="6">
        <v>40548.800000000003</v>
      </c>
      <c r="AC29" s="6">
        <v>40472.800000000003</v>
      </c>
      <c r="AD29" s="6">
        <v>40403.199999999997</v>
      </c>
      <c r="AE29" s="6">
        <v>40339.300000000003</v>
      </c>
      <c r="AF29" s="6">
        <v>40280.300000000003</v>
      </c>
      <c r="AG29" s="6">
        <v>40225.5</v>
      </c>
      <c r="AH29" s="6">
        <v>40174.6</v>
      </c>
    </row>
    <row r="30" spans="1:34" ht="13.5" customHeight="1" x14ac:dyDescent="0.35"/>
    <row r="31" spans="1:34" ht="13.5" customHeight="1" x14ac:dyDescent="0.45">
      <c r="A31" s="8" t="s">
        <v>51</v>
      </c>
    </row>
    <row r="32" spans="1:34" ht="13.5" customHeight="1" x14ac:dyDescent="0.45">
      <c r="A32" s="6">
        <v>2019</v>
      </c>
      <c r="B32" s="6">
        <v>2020</v>
      </c>
      <c r="C32" s="6">
        <v>2021</v>
      </c>
      <c r="D32" s="6">
        <v>2022</v>
      </c>
      <c r="E32" s="6">
        <v>2023</v>
      </c>
      <c r="F32" s="6">
        <v>2024</v>
      </c>
      <c r="G32" s="6">
        <v>2025</v>
      </c>
      <c r="H32" s="6">
        <v>2026</v>
      </c>
      <c r="I32" s="6">
        <v>2027</v>
      </c>
      <c r="J32" s="6">
        <v>2028</v>
      </c>
      <c r="K32" s="6">
        <v>2029</v>
      </c>
      <c r="L32" s="6">
        <v>2030</v>
      </c>
      <c r="M32" s="6">
        <v>2031</v>
      </c>
      <c r="N32" s="6">
        <v>2032</v>
      </c>
      <c r="O32" s="6">
        <v>2033</v>
      </c>
      <c r="P32" s="6">
        <v>2034</v>
      </c>
      <c r="Q32" s="6">
        <v>2035</v>
      </c>
      <c r="R32" s="6">
        <v>2036</v>
      </c>
      <c r="S32" s="6">
        <v>2037</v>
      </c>
      <c r="T32" s="6">
        <v>2038</v>
      </c>
      <c r="U32" s="6">
        <v>2039</v>
      </c>
      <c r="V32" s="6">
        <v>2040</v>
      </c>
      <c r="W32" s="6">
        <v>2041</v>
      </c>
      <c r="X32" s="6">
        <v>2042</v>
      </c>
      <c r="Y32" s="6">
        <v>2043</v>
      </c>
      <c r="Z32" s="6">
        <v>2044</v>
      </c>
      <c r="AA32" s="6">
        <v>2045</v>
      </c>
      <c r="AB32" s="6">
        <v>2046</v>
      </c>
      <c r="AC32" s="6">
        <v>2047</v>
      </c>
      <c r="AD32" s="6">
        <v>2048</v>
      </c>
      <c r="AE32" s="6">
        <v>2049</v>
      </c>
      <c r="AF32" s="6">
        <v>2050</v>
      </c>
    </row>
    <row r="33" spans="1:32" ht="13.5" customHeight="1" x14ac:dyDescent="0.45">
      <c r="A33" s="15">
        <f>A26/C29</f>
        <v>5.3032951505087432E-2</v>
      </c>
      <c r="B33" s="15">
        <f t="shared" ref="B33:AF33" si="1">B26/D29</f>
        <v>5.447314717628219E-2</v>
      </c>
      <c r="C33" s="15">
        <f t="shared" si="1"/>
        <v>5.5695501205914655E-2</v>
      </c>
      <c r="D33" s="15">
        <f t="shared" si="1"/>
        <v>3.9572016673492368E-2</v>
      </c>
      <c r="E33" s="15">
        <f t="shared" si="1"/>
        <v>3.2276446350863207E-2</v>
      </c>
      <c r="F33" s="15">
        <f t="shared" si="1"/>
        <v>1.9996660163240129E-2</v>
      </c>
      <c r="G33" s="15">
        <f t="shared" si="1"/>
        <v>2.0303206066888266E-2</v>
      </c>
      <c r="H33" s="15">
        <f t="shared" si="1"/>
        <v>2.0586137472892844E-2</v>
      </c>
      <c r="I33" s="15">
        <f t="shared" si="1"/>
        <v>1.6625788463719718E-2</v>
      </c>
      <c r="J33" s="15">
        <f t="shared" si="1"/>
        <v>1.6823648726348159E-2</v>
      </c>
      <c r="K33" s="15">
        <f t="shared" si="1"/>
        <v>1.1857654540747621E-2</v>
      </c>
      <c r="L33" s="15">
        <f t="shared" si="1"/>
        <v>5.5490130566995003E-3</v>
      </c>
      <c r="M33" s="15">
        <f t="shared" si="1"/>
        <v>4.2879088392598614E-4</v>
      </c>
      <c r="N33" s="15">
        <f t="shared" si="1"/>
        <v>4.3223425106299416E-4</v>
      </c>
      <c r="O33" s="15">
        <f t="shared" si="1"/>
        <v>4.3534052402050265E-4</v>
      </c>
      <c r="P33" s="15">
        <f t="shared" si="1"/>
        <v>4.3811375678330243E-4</v>
      </c>
      <c r="Q33" s="15">
        <f t="shared" si="1"/>
        <v>4.4056987719316422E-4</v>
      </c>
      <c r="R33" s="15">
        <f t="shared" si="1"/>
        <v>4.4273489183500956E-4</v>
      </c>
      <c r="S33" s="15">
        <f t="shared" si="1"/>
        <v>4.446717974617184E-4</v>
      </c>
      <c r="T33" s="15">
        <f t="shared" si="1"/>
        <v>0</v>
      </c>
      <c r="U33" s="15">
        <f t="shared" si="1"/>
        <v>0</v>
      </c>
      <c r="V33" s="15">
        <f t="shared" si="1"/>
        <v>0</v>
      </c>
      <c r="W33" s="15">
        <f t="shared" si="1"/>
        <v>0</v>
      </c>
      <c r="X33" s="15">
        <f t="shared" si="1"/>
        <v>0</v>
      </c>
      <c r="Y33" s="15">
        <f t="shared" si="1"/>
        <v>0</v>
      </c>
      <c r="Z33" s="15">
        <f t="shared" si="1"/>
        <v>0</v>
      </c>
      <c r="AA33" s="15">
        <f t="shared" si="1"/>
        <v>0</v>
      </c>
      <c r="AB33" s="15">
        <f t="shared" si="1"/>
        <v>0</v>
      </c>
      <c r="AC33" s="15">
        <f t="shared" si="1"/>
        <v>0</v>
      </c>
      <c r="AD33" s="15">
        <f t="shared" si="1"/>
        <v>0</v>
      </c>
      <c r="AE33" s="15">
        <f t="shared" si="1"/>
        <v>0</v>
      </c>
      <c r="AF33" s="15">
        <f t="shared" si="1"/>
        <v>0</v>
      </c>
    </row>
    <row r="34" spans="1:32" ht="13.5" customHeight="1" x14ac:dyDescent="0.35"/>
    <row r="35" spans="1:32" ht="13.5" customHeight="1" x14ac:dyDescent="0.35"/>
    <row r="36" spans="1:32" ht="13.5" customHeight="1" x14ac:dyDescent="0.35"/>
    <row r="37" spans="1:32" ht="13.5" customHeight="1" x14ac:dyDescent="0.35"/>
    <row r="38" spans="1:32" ht="13.5" customHeight="1" x14ac:dyDescent="0.35"/>
    <row r="39" spans="1:32" ht="13.5" customHeight="1" x14ac:dyDescent="0.35"/>
    <row r="40" spans="1:32" ht="13.5" customHeight="1" x14ac:dyDescent="0.35"/>
    <row r="41" spans="1:32" ht="13.5" customHeight="1" x14ac:dyDescent="0.35"/>
    <row r="42" spans="1:32" ht="13.5" customHeight="1" x14ac:dyDescent="0.35"/>
    <row r="43" spans="1:32" ht="13.5" customHeight="1" x14ac:dyDescent="0.35"/>
    <row r="44" spans="1:32" ht="13.5" customHeight="1" x14ac:dyDescent="0.35"/>
    <row r="45" spans="1:32" ht="13.5" customHeight="1" x14ac:dyDescent="0.4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5"/>
    </row>
    <row r="46" spans="1:32" ht="13.5" customHeight="1" x14ac:dyDescent="0.35"/>
    <row r="47" spans="1:32" ht="13.5" customHeight="1" x14ac:dyDescent="0.35"/>
    <row r="48" spans="1:32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8"/>
  <sheetViews>
    <sheetView workbookViewId="0">
      <selection activeCell="A96" sqref="A96:XFD157"/>
    </sheetView>
  </sheetViews>
  <sheetFormatPr defaultColWidth="12.625" defaultRowHeight="15" customHeight="1" x14ac:dyDescent="0.35"/>
  <cols>
    <col min="1" max="1" width="35.125" customWidth="1"/>
    <col min="2" max="2" width="24.875" customWidth="1"/>
    <col min="3" max="3" width="27.5" customWidth="1"/>
    <col min="4" max="4" width="9.375" customWidth="1"/>
    <col min="5" max="5" width="12.625" customWidth="1"/>
    <col min="6" max="6" width="10.375" customWidth="1"/>
    <col min="7" max="7" width="11.5" customWidth="1"/>
    <col min="8" max="8" width="9.625" customWidth="1"/>
    <col min="9" max="9" width="9.375" customWidth="1"/>
    <col min="10" max="10" width="10.375" customWidth="1"/>
    <col min="11" max="35" width="7.75" customWidth="1"/>
  </cols>
  <sheetData>
    <row r="1" spans="1:35" ht="13.5" customHeight="1" x14ac:dyDescent="0.45">
      <c r="D1" s="6" t="s">
        <v>52</v>
      </c>
    </row>
    <row r="2" spans="1:35" ht="13.5" customHeight="1" x14ac:dyDescent="0.45">
      <c r="B2" s="6" t="s">
        <v>53</v>
      </c>
      <c r="C2" s="6" t="s">
        <v>54</v>
      </c>
      <c r="D2" s="6">
        <v>2019</v>
      </c>
      <c r="E2" s="6">
        <v>2020</v>
      </c>
      <c r="F2" s="6">
        <v>2021</v>
      </c>
      <c r="G2" s="6">
        <v>2022</v>
      </c>
      <c r="H2" s="6">
        <v>2023</v>
      </c>
      <c r="I2" s="6">
        <v>2024</v>
      </c>
      <c r="J2" s="6">
        <v>2025</v>
      </c>
      <c r="K2" s="6">
        <v>2026</v>
      </c>
      <c r="L2" s="6">
        <v>2027</v>
      </c>
      <c r="M2" s="6">
        <v>2028</v>
      </c>
      <c r="N2" s="6">
        <v>2029</v>
      </c>
      <c r="O2" s="6">
        <v>2030</v>
      </c>
      <c r="P2" s="6">
        <v>2031</v>
      </c>
      <c r="Q2" s="6">
        <v>2032</v>
      </c>
      <c r="R2" s="6">
        <v>2033</v>
      </c>
      <c r="S2" s="6">
        <v>2034</v>
      </c>
      <c r="T2" s="6">
        <v>2035</v>
      </c>
      <c r="U2" s="6">
        <v>2036</v>
      </c>
      <c r="V2" s="6">
        <v>2037</v>
      </c>
      <c r="W2" s="6">
        <v>2038</v>
      </c>
      <c r="X2" s="6">
        <v>2039</v>
      </c>
      <c r="Y2" s="6">
        <v>2040</v>
      </c>
      <c r="Z2" s="6">
        <v>2041</v>
      </c>
      <c r="AA2" s="6">
        <v>2042</v>
      </c>
      <c r="AB2" s="6">
        <v>2043</v>
      </c>
      <c r="AC2" s="6">
        <v>2044</v>
      </c>
      <c r="AD2" s="6">
        <v>2045</v>
      </c>
      <c r="AE2" s="6">
        <v>2046</v>
      </c>
      <c r="AF2" s="6">
        <v>2047</v>
      </c>
      <c r="AG2" s="6">
        <v>2048</v>
      </c>
      <c r="AH2" s="6">
        <v>2049</v>
      </c>
      <c r="AI2" s="6">
        <v>2050</v>
      </c>
    </row>
    <row r="3" spans="1:35" ht="13.5" customHeight="1" x14ac:dyDescent="0.45">
      <c r="A3" s="6" t="s">
        <v>55</v>
      </c>
      <c r="B3" s="6">
        <f t="array" ref="B3">INDEX('Cumulative Sales'!$B$5:$B$21,MATCH(A3,'Cumulative Sales'!$A$5:$A$21,0),1)</f>
        <v>27636</v>
      </c>
      <c r="C3" s="6">
        <f t="shared" ref="C3:C18" si="0">B3-INDEX($K$23:$K$40,MATCH(A3,$G$23:$G$40,0))</f>
        <v>27516.798147718218</v>
      </c>
      <c r="D3" s="17">
        <f t="shared" ref="D3:AI3" si="1">C3+SUMIFS(C$50:C$66,$A$50:$A$66,$A3)</f>
        <v>41212.214358962199</v>
      </c>
      <c r="E3" s="17">
        <f t="shared" si="1"/>
        <v>59342.53357870139</v>
      </c>
      <c r="F3" s="17">
        <f t="shared" si="1"/>
        <v>83175.03114376821</v>
      </c>
      <c r="G3" s="17">
        <f t="shared" si="1"/>
        <v>114248.18668188844</v>
      </c>
      <c r="H3" s="17">
        <f t="shared" si="1"/>
        <v>153625.03130609708</v>
      </c>
      <c r="I3" s="17">
        <f t="shared" si="1"/>
        <v>204109.39768237542</v>
      </c>
      <c r="J3" s="17">
        <f t="shared" si="1"/>
        <v>268132.61973024439</v>
      </c>
      <c r="K3" s="17">
        <f t="shared" si="1"/>
        <v>350471.07544151542</v>
      </c>
      <c r="L3" s="17">
        <f t="shared" si="1"/>
        <v>454809.17042194575</v>
      </c>
      <c r="M3" s="17">
        <f t="shared" si="1"/>
        <v>585952.65111382748</v>
      </c>
      <c r="N3" s="17">
        <f t="shared" si="1"/>
        <v>748653.86677676055</v>
      </c>
      <c r="O3" s="17">
        <f t="shared" si="1"/>
        <v>944995.30753573822</v>
      </c>
      <c r="P3" s="17">
        <f t="shared" si="1"/>
        <v>1176845.8747849851</v>
      </c>
      <c r="Q3" s="17">
        <f t="shared" si="1"/>
        <v>1446501.6473802631</v>
      </c>
      <c r="R3" s="17">
        <f t="shared" si="1"/>
        <v>1755884.923898489</v>
      </c>
      <c r="S3" s="17">
        <f t="shared" si="1"/>
        <v>2102592.8311185166</v>
      </c>
      <c r="T3" s="17">
        <f t="shared" si="1"/>
        <v>2483581.7296268945</v>
      </c>
      <c r="U3" s="17">
        <f t="shared" si="1"/>
        <v>2896288.5546543999</v>
      </c>
      <c r="V3" s="17">
        <f t="shared" si="1"/>
        <v>3337349.2836914286</v>
      </c>
      <c r="W3" s="17">
        <f t="shared" si="1"/>
        <v>3803506.6885937606</v>
      </c>
      <c r="X3" s="17">
        <f t="shared" si="1"/>
        <v>4290488.9947460247</v>
      </c>
      <c r="Y3" s="17">
        <f t="shared" si="1"/>
        <v>4796160.3148405366</v>
      </c>
      <c r="Z3" s="17">
        <f t="shared" si="1"/>
        <v>5318384.7615696099</v>
      </c>
      <c r="AA3" s="17">
        <f t="shared" si="1"/>
        <v>5854492.4757986376</v>
      </c>
      <c r="AB3" s="17">
        <f t="shared" si="1"/>
        <v>6403415.5138737774</v>
      </c>
      <c r="AC3" s="17">
        <f t="shared" si="1"/>
        <v>6963017.9884873442</v>
      </c>
      <c r="AD3" s="17">
        <f t="shared" si="1"/>
        <v>7531697.9841585737</v>
      </c>
      <c r="AE3" s="17">
        <f t="shared" si="1"/>
        <v>8109455.5008874666</v>
      </c>
      <c r="AF3" s="17">
        <f t="shared" si="1"/>
        <v>8695222.5950201787</v>
      </c>
      <c r="AG3" s="17">
        <f t="shared" si="1"/>
        <v>9288465.2947297897</v>
      </c>
      <c r="AH3" s="17">
        <f t="shared" si="1"/>
        <v>9887581.6845355369</v>
      </c>
      <c r="AI3" s="17">
        <f t="shared" si="1"/>
        <v>10492571.764437418</v>
      </c>
    </row>
    <row r="4" spans="1:35" ht="13.5" customHeight="1" x14ac:dyDescent="0.45">
      <c r="A4" s="6" t="s">
        <v>56</v>
      </c>
      <c r="B4" s="6">
        <f t="array" ref="B4">INDEX('Cumulative Sales'!$B$5:$B$21,MATCH(A4,'Cumulative Sales'!$A$5:$A$21,0),1)</f>
        <v>10218</v>
      </c>
      <c r="C4" s="6">
        <f t="shared" si="0"/>
        <v>10205.036723196468</v>
      </c>
      <c r="D4" s="17">
        <f t="shared" ref="D4:AI4" si="2">C4+SUMIFS(C$50:C$66,$A$50:$A$66,$A4)</f>
        <v>13780.972116302903</v>
      </c>
      <c r="E4" s="17">
        <f t="shared" si="2"/>
        <v>18514.88083336367</v>
      </c>
      <c r="F4" s="17">
        <f t="shared" si="2"/>
        <v>24737.654222249552</v>
      </c>
      <c r="G4" s="17">
        <f t="shared" si="2"/>
        <v>32850.996303305772</v>
      </c>
      <c r="H4" s="17">
        <f t="shared" si="2"/>
        <v>43132.469329657164</v>
      </c>
      <c r="I4" s="17">
        <f t="shared" si="2"/>
        <v>56314.166748627998</v>
      </c>
      <c r="J4" s="17">
        <f t="shared" si="2"/>
        <v>73030.920892523529</v>
      </c>
      <c r="K4" s="17">
        <f t="shared" si="2"/>
        <v>94529.865754814527</v>
      </c>
      <c r="L4" s="17">
        <f t="shared" si="2"/>
        <v>121773.01637797705</v>
      </c>
      <c r="M4" s="17">
        <f t="shared" si="2"/>
        <v>156015.17499132769</v>
      </c>
      <c r="N4" s="17">
        <f t="shared" si="2"/>
        <v>198497.20157719066</v>
      </c>
      <c r="O4" s="17">
        <f t="shared" si="2"/>
        <v>249762.84376826978</v>
      </c>
      <c r="P4" s="17">
        <f t="shared" si="2"/>
        <v>310300.08020929934</v>
      </c>
      <c r="Q4" s="17">
        <f t="shared" si="2"/>
        <v>380708.42752095277</v>
      </c>
      <c r="R4" s="17">
        <f t="shared" si="2"/>
        <v>461489.80659495667</v>
      </c>
      <c r="S4" s="17">
        <f t="shared" si="2"/>
        <v>552016.81631665281</v>
      </c>
      <c r="T4" s="17">
        <f t="shared" si="2"/>
        <v>651494.74860747403</v>
      </c>
      <c r="U4" s="17">
        <f t="shared" si="2"/>
        <v>759254.37561178475</v>
      </c>
      <c r="V4" s="17">
        <f t="shared" si="2"/>
        <v>874417.33576906344</v>
      </c>
      <c r="W4" s="17">
        <f t="shared" si="2"/>
        <v>996133.15201277321</v>
      </c>
      <c r="X4" s="17">
        <f t="shared" si="2"/>
        <v>1123286.4445835215</v>
      </c>
      <c r="Y4" s="17">
        <f t="shared" si="2"/>
        <v>1255319.5236016121</v>
      </c>
      <c r="Z4" s="17">
        <f t="shared" si="2"/>
        <v>1391674.6991873488</v>
      </c>
      <c r="AA4" s="17">
        <f t="shared" si="2"/>
        <v>1531654.8589911112</v>
      </c>
      <c r="AB4" s="17">
        <f t="shared" si="2"/>
        <v>1674981.1580730511</v>
      </c>
      <c r="AC4" s="17">
        <f t="shared" si="2"/>
        <v>1821095.9065534724</v>
      </c>
      <c r="AD4" s="17">
        <f t="shared" si="2"/>
        <v>1969580.8370226028</v>
      </c>
      <c r="AE4" s="17">
        <f t="shared" si="2"/>
        <v>2120435.9494804423</v>
      </c>
      <c r="AF4" s="17">
        <f t="shared" si="2"/>
        <v>2273382.3989871428</v>
      </c>
      <c r="AG4" s="17">
        <f t="shared" si="2"/>
        <v>2428280.7630727803</v>
      </c>
      <c r="AH4" s="17">
        <f t="shared" si="2"/>
        <v>2584712.7743275827</v>
      </c>
      <c r="AI4" s="17">
        <f t="shared" si="2"/>
        <v>2742678.4327515494</v>
      </c>
    </row>
    <row r="5" spans="1:35" ht="13.5" customHeight="1" x14ac:dyDescent="0.45">
      <c r="A5" s="6" t="s">
        <v>57</v>
      </c>
      <c r="B5" s="6">
        <f t="array" ref="B5">INDEX('Cumulative Sales'!$B$5:$B$21,MATCH(A5,'Cumulative Sales'!$A$5:$A$21,0),1)</f>
        <v>85888</v>
      </c>
      <c r="C5" s="6">
        <f t="shared" si="0"/>
        <v>85789.871009312803</v>
      </c>
      <c r="D5" s="17">
        <f t="shared" ref="D5:AI5" si="3">C5+SUMIFS(C$50:C$66,$A$50:$A$66,$A5)</f>
        <v>98823.762303073963</v>
      </c>
      <c r="E5" s="17">
        <f t="shared" si="3"/>
        <v>116078.33903052377</v>
      </c>
      <c r="F5" s="17">
        <f t="shared" si="3"/>
        <v>138759.66376944483</v>
      </c>
      <c r="G5" s="17">
        <f t="shared" si="3"/>
        <v>168331.90350214328</v>
      </c>
      <c r="H5" s="17">
        <f t="shared" si="3"/>
        <v>205806.74212018342</v>
      </c>
      <c r="I5" s="17">
        <f t="shared" si="3"/>
        <v>253852.57973719548</v>
      </c>
      <c r="J5" s="17">
        <f t="shared" si="3"/>
        <v>314783.31039751327</v>
      </c>
      <c r="K5" s="17">
        <f t="shared" si="3"/>
        <v>393144.60037099954</v>
      </c>
      <c r="L5" s="17">
        <f t="shared" si="3"/>
        <v>492442.88870316051</v>
      </c>
      <c r="M5" s="17">
        <f t="shared" si="3"/>
        <v>617251.79154030862</v>
      </c>
      <c r="N5" s="17">
        <f t="shared" si="3"/>
        <v>772094.10707157501</v>
      </c>
      <c r="O5" s="17">
        <f t="shared" si="3"/>
        <v>958951.73562702839</v>
      </c>
      <c r="P5" s="17">
        <f t="shared" si="3"/>
        <v>1179603.3057080125</v>
      </c>
      <c r="Q5" s="17">
        <f t="shared" si="3"/>
        <v>1436233.989473321</v>
      </c>
      <c r="R5" s="17">
        <f t="shared" si="3"/>
        <v>1730673.233381479</v>
      </c>
      <c r="S5" s="17">
        <f t="shared" si="3"/>
        <v>2060634.2293593301</v>
      </c>
      <c r="T5" s="17">
        <f t="shared" si="3"/>
        <v>2423220.3538475432</v>
      </c>
      <c r="U5" s="17">
        <f t="shared" si="3"/>
        <v>2815992.3449014183</v>
      </c>
      <c r="V5" s="17">
        <f t="shared" si="3"/>
        <v>3235748.6712185368</v>
      </c>
      <c r="W5" s="17">
        <f t="shared" si="3"/>
        <v>3679389.4374108426</v>
      </c>
      <c r="X5" s="17">
        <f t="shared" si="3"/>
        <v>4142849.2069038353</v>
      </c>
      <c r="Y5" s="17">
        <f t="shared" si="3"/>
        <v>4624095.2614102652</v>
      </c>
      <c r="Z5" s="17">
        <f t="shared" si="3"/>
        <v>5121094.8826428829</v>
      </c>
      <c r="AA5" s="17">
        <f t="shared" si="3"/>
        <v>5631307.1727426248</v>
      </c>
      <c r="AB5" s="17">
        <f t="shared" si="3"/>
        <v>6153715.7725658668</v>
      </c>
      <c r="AC5" s="17">
        <f t="shared" si="3"/>
        <v>6686287.9638253581</v>
      </c>
      <c r="AD5" s="17">
        <f t="shared" si="3"/>
        <v>7227499.2078056624</v>
      </c>
      <c r="AE5" s="17">
        <f t="shared" si="3"/>
        <v>7777349.5045067789</v>
      </c>
      <c r="AF5" s="17">
        <f t="shared" si="3"/>
        <v>8334822.4947850825</v>
      </c>
      <c r="AG5" s="17">
        <f t="shared" si="3"/>
        <v>8899409.9990687612</v>
      </c>
      <c r="AH5" s="17">
        <f t="shared" si="3"/>
        <v>9469587.478642378</v>
      </c>
      <c r="AI5" s="17">
        <f t="shared" si="3"/>
        <v>10045354.933505932</v>
      </c>
    </row>
    <row r="6" spans="1:35" ht="13.5" customHeight="1" x14ac:dyDescent="0.45">
      <c r="A6" s="6" t="s">
        <v>58</v>
      </c>
      <c r="B6" s="6">
        <f t="array" ref="B6">INDEX('Cumulative Sales'!$B$5:$B$21,MATCH(A6,'Cumulative Sales'!$A$5:$A$21,0),1)</f>
        <v>39855</v>
      </c>
      <c r="C6" s="6">
        <f t="shared" si="0"/>
        <v>39849.211746171444</v>
      </c>
      <c r="D6" s="17">
        <f t="shared" ref="D6:AI6" si="4">C6+SUMIFS(C$50:C$66,$A$50:$A$66,$A6)</f>
        <v>40478.354325036227</v>
      </c>
      <c r="E6" s="17">
        <f t="shared" si="4"/>
        <v>41311.228303717035</v>
      </c>
      <c r="F6" s="17">
        <f t="shared" si="4"/>
        <v>42406.050012499029</v>
      </c>
      <c r="G6" s="17">
        <f t="shared" si="4"/>
        <v>43833.494414858207</v>
      </c>
      <c r="H6" s="17">
        <f t="shared" si="4"/>
        <v>45642.395231913564</v>
      </c>
      <c r="I6" s="17">
        <f t="shared" si="4"/>
        <v>47961.555450516455</v>
      </c>
      <c r="J6" s="17">
        <f t="shared" si="4"/>
        <v>50902.66614077492</v>
      </c>
      <c r="K6" s="17">
        <f t="shared" si="4"/>
        <v>54685.145443842935</v>
      </c>
      <c r="L6" s="17">
        <f t="shared" si="4"/>
        <v>59478.248270169075</v>
      </c>
      <c r="M6" s="17">
        <f t="shared" si="4"/>
        <v>65502.741894251463</v>
      </c>
      <c r="N6" s="17">
        <f t="shared" si="4"/>
        <v>72976.940620871595</v>
      </c>
      <c r="O6" s="17">
        <f t="shared" si="4"/>
        <v>81996.510268978658</v>
      </c>
      <c r="P6" s="17">
        <f t="shared" si="4"/>
        <v>92647.304778655263</v>
      </c>
      <c r="Q6" s="17">
        <f t="shared" si="4"/>
        <v>105034.80184771719</v>
      </c>
      <c r="R6" s="17">
        <f t="shared" si="4"/>
        <v>119247.30838596367</v>
      </c>
      <c r="S6" s="17">
        <f t="shared" si="4"/>
        <v>135174.44075614566</v>
      </c>
      <c r="T6" s="17">
        <f t="shared" si="4"/>
        <v>152676.37968441434</v>
      </c>
      <c r="U6" s="17">
        <f t="shared" si="4"/>
        <v>171635.38262437069</v>
      </c>
      <c r="V6" s="17">
        <f t="shared" si="4"/>
        <v>191896.91248386604</v>
      </c>
      <c r="W6" s="17">
        <f t="shared" si="4"/>
        <v>213311.33811018497</v>
      </c>
      <c r="X6" s="17">
        <f t="shared" si="4"/>
        <v>235682.42192599579</v>
      </c>
      <c r="Y6" s="17">
        <f t="shared" si="4"/>
        <v>258912.04514263271</v>
      </c>
      <c r="Z6" s="17">
        <f t="shared" si="4"/>
        <v>282902.08897142985</v>
      </c>
      <c r="AA6" s="17">
        <f t="shared" si="4"/>
        <v>307529.90492655494</v>
      </c>
      <c r="AB6" s="17">
        <f t="shared" si="4"/>
        <v>332746.43361367506</v>
      </c>
      <c r="AC6" s="17">
        <f t="shared" si="4"/>
        <v>358453.55624412437</v>
      </c>
      <c r="AD6" s="17">
        <f t="shared" si="4"/>
        <v>384577.68372640345</v>
      </c>
      <c r="AE6" s="17">
        <f t="shared" si="4"/>
        <v>411118.81606051238</v>
      </c>
      <c r="AF6" s="17">
        <f t="shared" si="4"/>
        <v>438027.89385211817</v>
      </c>
      <c r="AG6" s="17">
        <f t="shared" si="4"/>
        <v>465280.3874040544</v>
      </c>
      <c r="AH6" s="17">
        <f t="shared" si="4"/>
        <v>492802.70762482169</v>
      </c>
      <c r="AI6" s="17">
        <f t="shared" si="4"/>
        <v>520594.85451442003</v>
      </c>
    </row>
    <row r="7" spans="1:35" ht="13.5" customHeight="1" x14ac:dyDescent="0.45">
      <c r="A7" s="6" t="s">
        <v>59</v>
      </c>
      <c r="B7" s="6">
        <f t="array" ref="B7">INDEX('Cumulative Sales'!$B$5:$B$21,MATCH(A7,'Cumulative Sales'!$A$5:$A$21,0),1)</f>
        <v>114247</v>
      </c>
      <c r="C7" s="6">
        <f t="shared" si="0"/>
        <v>114194.51380252338</v>
      </c>
      <c r="D7" s="17">
        <f t="shared" ref="D7:AI7" si="5">C7+SUMIFS(C$50:C$66,$A$50:$A$66,$A7)</f>
        <v>120973.98769462878</v>
      </c>
      <c r="E7" s="17">
        <f t="shared" si="5"/>
        <v>129948.81722225175</v>
      </c>
      <c r="F7" s="17">
        <f t="shared" si="5"/>
        <v>141746.32615034006</v>
      </c>
      <c r="G7" s="17">
        <f t="shared" si="5"/>
        <v>157128.08917723253</v>
      </c>
      <c r="H7" s="17">
        <f t="shared" si="5"/>
        <v>176620.32555513416</v>
      </c>
      <c r="I7" s="17">
        <f t="shared" si="5"/>
        <v>201610.9821754469</v>
      </c>
      <c r="J7" s="17">
        <f t="shared" si="5"/>
        <v>233303.61244437174</v>
      </c>
      <c r="K7" s="17">
        <f t="shared" si="5"/>
        <v>274062.60816971125</v>
      </c>
      <c r="L7" s="17">
        <f t="shared" si="5"/>
        <v>325711.81546368886</v>
      </c>
      <c r="M7" s="17">
        <f t="shared" si="5"/>
        <v>390630.16403790022</v>
      </c>
      <c r="N7" s="17">
        <f t="shared" si="5"/>
        <v>471170.15105158993</v>
      </c>
      <c r="O7" s="17">
        <f t="shared" si="5"/>
        <v>568362.64604644955</v>
      </c>
      <c r="P7" s="17">
        <f t="shared" si="5"/>
        <v>683132.78835476621</v>
      </c>
      <c r="Q7" s="17">
        <f t="shared" si="5"/>
        <v>816617.1777276356</v>
      </c>
      <c r="R7" s="17">
        <f t="shared" si="5"/>
        <v>969767.38604969601</v>
      </c>
      <c r="S7" s="17">
        <f t="shared" si="5"/>
        <v>1141393.9484651496</v>
      </c>
      <c r="T7" s="17">
        <f t="shared" si="5"/>
        <v>1329990.2094899858</v>
      </c>
      <c r="U7" s="17">
        <f t="shared" si="5"/>
        <v>1534287.4066113536</v>
      </c>
      <c r="V7" s="17">
        <f t="shared" si="5"/>
        <v>1752620.2890311361</v>
      </c>
      <c r="W7" s="17">
        <f t="shared" si="5"/>
        <v>1983376.4710559184</v>
      </c>
      <c r="X7" s="17">
        <f t="shared" si="5"/>
        <v>2224441.3484976152</v>
      </c>
      <c r="Y7" s="17">
        <f t="shared" si="5"/>
        <v>2474757.619262184</v>
      </c>
      <c r="Z7" s="17">
        <f t="shared" si="5"/>
        <v>2733267.9812555825</v>
      </c>
      <c r="AA7" s="17">
        <f t="shared" si="5"/>
        <v>2998650.8068602574</v>
      </c>
      <c r="AB7" s="17">
        <f t="shared" si="5"/>
        <v>3270377.4450291875</v>
      </c>
      <c r="AC7" s="17">
        <f t="shared" si="5"/>
        <v>3547390.5936683305</v>
      </c>
      <c r="AD7" s="17">
        <f t="shared" si="5"/>
        <v>3828897.2762071542</v>
      </c>
      <c r="AE7" s="17">
        <f t="shared" si="5"/>
        <v>4114897.4926456586</v>
      </c>
      <c r="AF7" s="17">
        <f t="shared" si="5"/>
        <v>4404862.591936822</v>
      </c>
      <c r="AG7" s="17">
        <f t="shared" si="5"/>
        <v>4698528.2485571345</v>
      </c>
      <c r="AH7" s="17">
        <f t="shared" si="5"/>
        <v>4995101.4859360643</v>
      </c>
      <c r="AI7" s="17">
        <f t="shared" si="5"/>
        <v>5294582.3040736113</v>
      </c>
    </row>
    <row r="8" spans="1:35" ht="13.5" customHeight="1" x14ac:dyDescent="0.45">
      <c r="A8" s="6" t="s">
        <v>60</v>
      </c>
      <c r="B8" s="6">
        <f t="array" ref="B8">INDEX('Cumulative Sales'!$B$5:$B$21,MATCH(A8,'Cumulative Sales'!$A$5:$A$21,0),1)</f>
        <v>211587</v>
      </c>
      <c r="C8" s="6">
        <f t="shared" si="0"/>
        <v>211338.1050853722</v>
      </c>
      <c r="D8" s="17">
        <f t="shared" ref="D8:AI8" si="6">C8+SUMIFS(C$50:C$66,$A$50:$A$66,$A8)</f>
        <v>239358.08008672495</v>
      </c>
      <c r="E8" s="17">
        <f t="shared" si="6"/>
        <v>276451.59250488412</v>
      </c>
      <c r="F8" s="17">
        <f t="shared" si="6"/>
        <v>325211.40934379975</v>
      </c>
      <c r="G8" s="17">
        <f t="shared" si="6"/>
        <v>388785.16482239938</v>
      </c>
      <c r="H8" s="17">
        <f t="shared" si="6"/>
        <v>469347.75488787203</v>
      </c>
      <c r="I8" s="17">
        <f t="shared" si="6"/>
        <v>572635.64785903157</v>
      </c>
      <c r="J8" s="17">
        <f t="shared" si="6"/>
        <v>703623.20264502801</v>
      </c>
      <c r="K8" s="17">
        <f t="shared" si="6"/>
        <v>872082.59337063809</v>
      </c>
      <c r="L8" s="17">
        <f t="shared" si="6"/>
        <v>1085551.8861578249</v>
      </c>
      <c r="M8" s="17">
        <f t="shared" si="6"/>
        <v>1353863.3411656707</v>
      </c>
      <c r="N8" s="17">
        <f t="shared" si="6"/>
        <v>1686739.9712181571</v>
      </c>
      <c r="O8" s="17">
        <f t="shared" si="6"/>
        <v>2088442.4223842195</v>
      </c>
      <c r="P8" s="17">
        <f t="shared" si="6"/>
        <v>2562794.3513923902</v>
      </c>
      <c r="Q8" s="17">
        <f t="shared" si="6"/>
        <v>3114493.3936520079</v>
      </c>
      <c r="R8" s="17">
        <f t="shared" si="6"/>
        <v>3747472.453226706</v>
      </c>
      <c r="S8" s="17">
        <f t="shared" si="6"/>
        <v>4456815.4000369431</v>
      </c>
      <c r="T8" s="17">
        <f t="shared" si="6"/>
        <v>5236295.1359819677</v>
      </c>
      <c r="U8" s="17">
        <f t="shared" si="6"/>
        <v>6080667.7889769357</v>
      </c>
      <c r="V8" s="17">
        <f t="shared" si="6"/>
        <v>6983050.7769104894</v>
      </c>
      <c r="W8" s="17">
        <f t="shared" si="6"/>
        <v>7936780.0123414723</v>
      </c>
      <c r="X8" s="17">
        <f t="shared" si="6"/>
        <v>8933115.7084618118</v>
      </c>
      <c r="Y8" s="17">
        <f t="shared" si="6"/>
        <v>9967687.9718674719</v>
      </c>
      <c r="Z8" s="17">
        <f t="shared" si="6"/>
        <v>11036126.909154415</v>
      </c>
      <c r="AA8" s="17">
        <f t="shared" si="6"/>
        <v>12132970.153567595</v>
      </c>
      <c r="AB8" s="17">
        <f t="shared" si="6"/>
        <v>13256032.758404996</v>
      </c>
      <c r="AC8" s="17">
        <f t="shared" si="6"/>
        <v>14400944.830262579</v>
      </c>
      <c r="AD8" s="17">
        <f t="shared" si="6"/>
        <v>15564428.949087318</v>
      </c>
      <c r="AE8" s="17">
        <f t="shared" si="6"/>
        <v>16746485.114879213</v>
      </c>
      <c r="AF8" s="17">
        <f t="shared" si="6"/>
        <v>17944928.380936246</v>
      </c>
      <c r="AG8" s="17">
        <f t="shared" si="6"/>
        <v>19158666.273907404</v>
      </c>
      <c r="AH8" s="17">
        <f t="shared" si="6"/>
        <v>20384421.373739664</v>
      </c>
      <c r="AI8" s="17">
        <f t="shared" si="6"/>
        <v>21622193.680433024</v>
      </c>
    </row>
    <row r="9" spans="1:35" ht="13.5" customHeight="1" x14ac:dyDescent="0.45">
      <c r="A9" s="6" t="s">
        <v>61</v>
      </c>
      <c r="B9" s="6">
        <f t="array" ref="B9">INDEX('Cumulative Sales'!$B$5:$B$21,MATCH(A9,'Cumulative Sales'!$A$5:$A$21,0),1)</f>
        <v>9157</v>
      </c>
      <c r="C9" s="6">
        <f t="shared" si="0"/>
        <v>9140.7205361071919</v>
      </c>
      <c r="D9" s="17">
        <f t="shared" ref="D9:AI9" si="7">C9+SUMIFS(C$50:C$66,$A$50:$A$66,$A9)</f>
        <v>11430.614481240031</v>
      </c>
      <c r="E9" s="17">
        <f t="shared" si="7"/>
        <v>14462.030800703264</v>
      </c>
      <c r="F9" s="17">
        <f t="shared" si="7"/>
        <v>18446.85981428478</v>
      </c>
      <c r="G9" s="17">
        <f t="shared" si="7"/>
        <v>23642.337602283267</v>
      </c>
      <c r="H9" s="17">
        <f t="shared" si="7"/>
        <v>30226.204546712681</v>
      </c>
      <c r="I9" s="17">
        <f t="shared" si="7"/>
        <v>38667.265636480552</v>
      </c>
      <c r="J9" s="17">
        <f t="shared" si="7"/>
        <v>49372.043516465405</v>
      </c>
      <c r="K9" s="17">
        <f t="shared" si="7"/>
        <v>63139.15568572031</v>
      </c>
      <c r="L9" s="17">
        <f t="shared" si="7"/>
        <v>80584.640237422049</v>
      </c>
      <c r="M9" s="17">
        <f t="shared" si="7"/>
        <v>102512.02511919252</v>
      </c>
      <c r="N9" s="17">
        <f t="shared" si="7"/>
        <v>129715.91019034668</v>
      </c>
      <c r="O9" s="17">
        <f t="shared" si="7"/>
        <v>162544.49089485401</v>
      </c>
      <c r="P9" s="17">
        <f t="shared" si="7"/>
        <v>201310.25032345636</v>
      </c>
      <c r="Q9" s="17">
        <f t="shared" si="7"/>
        <v>246397.09627335085</v>
      </c>
      <c r="R9" s="17">
        <f t="shared" si="7"/>
        <v>298126.43992358621</v>
      </c>
      <c r="S9" s="17">
        <f t="shared" si="7"/>
        <v>356096.51730035152</v>
      </c>
      <c r="T9" s="17">
        <f t="shared" si="7"/>
        <v>419798.42737015296</v>
      </c>
      <c r="U9" s="17">
        <f t="shared" si="7"/>
        <v>488803.62189425877</v>
      </c>
      <c r="V9" s="17">
        <f t="shared" si="7"/>
        <v>562549.63130933372</v>
      </c>
      <c r="W9" s="17">
        <f t="shared" si="7"/>
        <v>640491.84222865629</v>
      </c>
      <c r="X9" s="17">
        <f t="shared" si="7"/>
        <v>721916.00758767361</v>
      </c>
      <c r="Y9" s="17">
        <f t="shared" si="7"/>
        <v>806465.00385410944</v>
      </c>
      <c r="Z9" s="17">
        <f t="shared" si="7"/>
        <v>893781.7074956873</v>
      </c>
      <c r="AA9" s="17">
        <f t="shared" si="7"/>
        <v>983419.71409706166</v>
      </c>
      <c r="AB9" s="17">
        <f t="shared" si="7"/>
        <v>1075200.4618920945</v>
      </c>
      <c r="AC9" s="17">
        <f t="shared" si="7"/>
        <v>1168766.8273485091</v>
      </c>
      <c r="AD9" s="17">
        <f t="shared" si="7"/>
        <v>1263850.9678170984</v>
      </c>
      <c r="AE9" s="17">
        <f t="shared" si="7"/>
        <v>1360452.8832978625</v>
      </c>
      <c r="AF9" s="17">
        <f t="shared" si="7"/>
        <v>1458394.0120246629</v>
      </c>
      <c r="AG9" s="17">
        <f t="shared" si="7"/>
        <v>1557585.0731144308</v>
      </c>
      <c r="AH9" s="17">
        <f t="shared" si="7"/>
        <v>1657758.2239179588</v>
      </c>
      <c r="AI9" s="17">
        <f t="shared" si="7"/>
        <v>1758913.4644352468</v>
      </c>
    </row>
    <row r="10" spans="1:35" ht="13.5" customHeight="1" x14ac:dyDescent="0.45">
      <c r="A10" s="6" t="s">
        <v>62</v>
      </c>
      <c r="B10" s="6">
        <f t="array" ref="B10">INDEX('Cumulative Sales'!$B$5:$B$21,MATCH(A10,'Cumulative Sales'!$A$5:$A$21,0),1)</f>
        <v>13325</v>
      </c>
      <c r="C10" s="6">
        <f t="shared" si="0"/>
        <v>13292.863132389382</v>
      </c>
      <c r="D10" s="17">
        <f t="shared" ref="D10:AI10" si="8">C10+SUMIFS(C$50:C$66,$A$50:$A$66,$A10)</f>
        <v>17467.871789929559</v>
      </c>
      <c r="E10" s="17">
        <f t="shared" si="8"/>
        <v>22994.848008748886</v>
      </c>
      <c r="F10" s="17">
        <f t="shared" si="8"/>
        <v>30260.117068864678</v>
      </c>
      <c r="G10" s="17">
        <f t="shared" si="8"/>
        <v>39732.680106579086</v>
      </c>
      <c r="H10" s="17">
        <f t="shared" si="8"/>
        <v>51736.599131523617</v>
      </c>
      <c r="I10" s="17">
        <f t="shared" si="8"/>
        <v>67126.614552767045</v>
      </c>
      <c r="J10" s="17">
        <f t="shared" si="8"/>
        <v>86643.911596577804</v>
      </c>
      <c r="K10" s="17">
        <f t="shared" si="8"/>
        <v>111744.55550112842</v>
      </c>
      <c r="L10" s="17">
        <f t="shared" si="8"/>
        <v>143551.72683024118</v>
      </c>
      <c r="M10" s="17">
        <f t="shared" si="8"/>
        <v>183530.44371064086</v>
      </c>
      <c r="N10" s="17">
        <f t="shared" si="8"/>
        <v>233129.44628986635</v>
      </c>
      <c r="O10" s="17">
        <f t="shared" si="8"/>
        <v>292983.57575616508</v>
      </c>
      <c r="P10" s="17">
        <f t="shared" si="8"/>
        <v>363662.56138104107</v>
      </c>
      <c r="Q10" s="17">
        <f t="shared" si="8"/>
        <v>445866.35626948503</v>
      </c>
      <c r="R10" s="17">
        <f t="shared" si="8"/>
        <v>540180.9676721869</v>
      </c>
      <c r="S10" s="17">
        <f t="shared" si="8"/>
        <v>645873.88652578427</v>
      </c>
      <c r="T10" s="17">
        <f t="shared" si="8"/>
        <v>762017.2680166848</v>
      </c>
      <c r="U10" s="17">
        <f t="shared" si="8"/>
        <v>887829.76914396859</v>
      </c>
      <c r="V10" s="17">
        <f t="shared" si="8"/>
        <v>1022285.8772189284</v>
      </c>
      <c r="W10" s="17">
        <f t="shared" si="8"/>
        <v>1164392.6355112286</v>
      </c>
      <c r="X10" s="17">
        <f t="shared" si="8"/>
        <v>1312847.8056860026</v>
      </c>
      <c r="Y10" s="17">
        <f t="shared" si="8"/>
        <v>1467000.2685758173</v>
      </c>
      <c r="Z10" s="17">
        <f t="shared" si="8"/>
        <v>1626198.9050132395</v>
      </c>
      <c r="AA10" s="17">
        <f t="shared" si="8"/>
        <v>1789629.8160389776</v>
      </c>
      <c r="AB10" s="17">
        <f t="shared" si="8"/>
        <v>1956967.4420693149</v>
      </c>
      <c r="AC10" s="17">
        <f t="shared" si="8"/>
        <v>2127560.6639368185</v>
      </c>
      <c r="AD10" s="17">
        <f t="shared" si="8"/>
        <v>2300921.1422659131</v>
      </c>
      <c r="AE10" s="17">
        <f t="shared" si="8"/>
        <v>2477048.8770565991</v>
      </c>
      <c r="AF10" s="17">
        <f t="shared" si="8"/>
        <v>2655618.3087251596</v>
      </c>
      <c r="AG10" s="17">
        <f t="shared" si="8"/>
        <v>2836466.6574797365</v>
      </c>
      <c r="AH10" s="17">
        <f t="shared" si="8"/>
        <v>3019105.5839447547</v>
      </c>
      <c r="AI10" s="17">
        <f t="shared" si="8"/>
        <v>3203535.0881202142</v>
      </c>
    </row>
    <row r="11" spans="1:35" ht="13.5" customHeight="1" x14ac:dyDescent="0.45">
      <c r="A11" s="6" t="s">
        <v>63</v>
      </c>
      <c r="B11" s="6">
        <f t="array" ref="B11">INDEX('Cumulative Sales'!$B$5:$B$21,MATCH(A11,'Cumulative Sales'!$A$5:$A$21,0),1)</f>
        <v>19193</v>
      </c>
      <c r="C11" s="6">
        <f t="shared" si="0"/>
        <v>19153.446932171548</v>
      </c>
      <c r="D11" s="17">
        <f t="shared" ref="D11:AI11" si="9">C11+SUMIFS(C$50:C$66,$A$50:$A$66,$A11)</f>
        <v>25622.975583218569</v>
      </c>
      <c r="E11" s="17">
        <f t="shared" si="9"/>
        <v>34187.492194873783</v>
      </c>
      <c r="F11" s="17">
        <f t="shared" si="9"/>
        <v>45445.640428194492</v>
      </c>
      <c r="G11" s="17">
        <f t="shared" si="9"/>
        <v>60124.177168630617</v>
      </c>
      <c r="H11" s="17">
        <f t="shared" si="9"/>
        <v>78725.26387930644</v>
      </c>
      <c r="I11" s="17">
        <f t="shared" si="9"/>
        <v>102573.39303898395</v>
      </c>
      <c r="J11" s="17">
        <f t="shared" si="9"/>
        <v>132817.09377667852</v>
      </c>
      <c r="K11" s="17">
        <f t="shared" si="9"/>
        <v>171712.66219830074</v>
      </c>
      <c r="L11" s="17">
        <f t="shared" si="9"/>
        <v>221000.56148225002</v>
      </c>
      <c r="M11" s="17">
        <f t="shared" si="9"/>
        <v>282950.96099165606</v>
      </c>
      <c r="N11" s="17">
        <f t="shared" si="9"/>
        <v>359808.80598561384</v>
      </c>
      <c r="O11" s="17">
        <f t="shared" si="9"/>
        <v>452557.83652147953</v>
      </c>
      <c r="P11" s="17">
        <f t="shared" si="9"/>
        <v>562080.89624047023</v>
      </c>
      <c r="Q11" s="17">
        <f t="shared" si="9"/>
        <v>689462.62161608122</v>
      </c>
      <c r="R11" s="17">
        <f t="shared" si="9"/>
        <v>835611.08039356442</v>
      </c>
      <c r="S11" s="17">
        <f t="shared" si="9"/>
        <v>999391.1878913549</v>
      </c>
      <c r="T11" s="17">
        <f t="shared" si="9"/>
        <v>1179365.1701794707</v>
      </c>
      <c r="U11" s="17">
        <f t="shared" si="9"/>
        <v>1374322.2702642423</v>
      </c>
      <c r="V11" s="17">
        <f t="shared" si="9"/>
        <v>1582673.3695914792</v>
      </c>
      <c r="W11" s="17">
        <f t="shared" si="9"/>
        <v>1802879.7978150602</v>
      </c>
      <c r="X11" s="17">
        <f t="shared" si="9"/>
        <v>2032923.6266122032</v>
      </c>
      <c r="Y11" s="17">
        <f t="shared" si="9"/>
        <v>2271795.8918215171</v>
      </c>
      <c r="Z11" s="17">
        <f t="shared" si="9"/>
        <v>2518487.6292816112</v>
      </c>
      <c r="AA11" s="17">
        <f t="shared" si="9"/>
        <v>2771737.6337907468</v>
      </c>
      <c r="AB11" s="17">
        <f t="shared" si="9"/>
        <v>3031041.4232682283</v>
      </c>
      <c r="AC11" s="17">
        <f t="shared" si="9"/>
        <v>3295390.0335526643</v>
      </c>
      <c r="AD11" s="17">
        <f t="shared" si="9"/>
        <v>3564026.7415230121</v>
      </c>
      <c r="AE11" s="17">
        <f t="shared" si="9"/>
        <v>3836951.5471792715</v>
      </c>
      <c r="AF11" s="17">
        <f t="shared" si="9"/>
        <v>4113659.9684407474</v>
      </c>
      <c r="AG11" s="17">
        <f t="shared" si="9"/>
        <v>4393899.7642670916</v>
      </c>
      <c r="AH11" s="17">
        <f t="shared" si="9"/>
        <v>4676914.2115372606</v>
      </c>
      <c r="AI11" s="17">
        <f t="shared" si="9"/>
        <v>4962703.3102512555</v>
      </c>
    </row>
    <row r="12" spans="1:35" ht="13.5" customHeight="1" x14ac:dyDescent="0.45">
      <c r="A12" s="6" t="s">
        <v>64</v>
      </c>
      <c r="B12" s="6">
        <f t="array" ref="B12">INDEX('Cumulative Sales'!$B$5:$B$21,MATCH(A12,'Cumulative Sales'!$A$5:$A$21,0),1)</f>
        <v>7004</v>
      </c>
      <c r="C12" s="6">
        <f t="shared" si="0"/>
        <v>6984.9771449697009</v>
      </c>
      <c r="D12" s="17">
        <f t="shared" ref="D12:AI12" si="10">C12+SUMIFS(C$50:C$66,$A$50:$A$66,$A12)</f>
        <v>9358.1399608346437</v>
      </c>
      <c r="E12" s="17">
        <f t="shared" si="10"/>
        <v>12499.78960100563</v>
      </c>
      <c r="F12" s="17">
        <f t="shared" si="10"/>
        <v>16629.521487808292</v>
      </c>
      <c r="G12" s="17">
        <f t="shared" si="10"/>
        <v>22013.925740824903</v>
      </c>
      <c r="H12" s="17">
        <f t="shared" si="10"/>
        <v>28837.206028688113</v>
      </c>
      <c r="I12" s="17">
        <f t="shared" si="10"/>
        <v>37585.214794447544</v>
      </c>
      <c r="J12" s="17">
        <f t="shared" si="10"/>
        <v>48679.25732461366</v>
      </c>
      <c r="K12" s="17">
        <f t="shared" si="10"/>
        <v>62946.991754568749</v>
      </c>
      <c r="L12" s="17">
        <f t="shared" si="10"/>
        <v>81026.857562696008</v>
      </c>
      <c r="M12" s="17">
        <f t="shared" si="10"/>
        <v>103751.60189471267</v>
      </c>
      <c r="N12" s="17">
        <f t="shared" si="10"/>
        <v>131944.71915027243</v>
      </c>
      <c r="O12" s="17">
        <f t="shared" si="10"/>
        <v>165967.06642585277</v>
      </c>
      <c r="P12" s="17">
        <f t="shared" si="10"/>
        <v>206142.48983367701</v>
      </c>
      <c r="Q12" s="17">
        <f t="shared" si="10"/>
        <v>252868.85745447676</v>
      </c>
      <c r="R12" s="17">
        <f t="shared" si="10"/>
        <v>306479.26814653887</v>
      </c>
      <c r="S12" s="17">
        <f t="shared" si="10"/>
        <v>366557.34833700478</v>
      </c>
      <c r="T12" s="17">
        <f t="shared" si="10"/>
        <v>432575.69150025351</v>
      </c>
      <c r="U12" s="17">
        <f t="shared" si="10"/>
        <v>504090.16582523589</v>
      </c>
      <c r="V12" s="17">
        <f t="shared" si="10"/>
        <v>580517.84830994997</v>
      </c>
      <c r="W12" s="17">
        <f t="shared" si="10"/>
        <v>661294.32144452061</v>
      </c>
      <c r="X12" s="17">
        <f t="shared" si="10"/>
        <v>745679.36554386583</v>
      </c>
      <c r="Y12" s="17">
        <f t="shared" si="10"/>
        <v>833302.87076544471</v>
      </c>
      <c r="Z12" s="17">
        <f t="shared" si="10"/>
        <v>923794.72726671631</v>
      </c>
      <c r="AA12" s="17">
        <f t="shared" si="10"/>
        <v>1016692.2977445043</v>
      </c>
      <c r="AB12" s="17">
        <f t="shared" si="10"/>
        <v>1111810.5272775383</v>
      </c>
      <c r="AC12" s="17">
        <f t="shared" si="10"/>
        <v>1208779.3060232771</v>
      </c>
      <c r="AD12" s="17">
        <f t="shared" si="10"/>
        <v>1307321.0515998153</v>
      </c>
      <c r="AE12" s="17">
        <f t="shared" si="10"/>
        <v>1407435.7640071525</v>
      </c>
      <c r="AF12" s="17">
        <f t="shared" si="10"/>
        <v>1508938.3883240186</v>
      </c>
      <c r="AG12" s="17">
        <f t="shared" si="10"/>
        <v>1611736.397089778</v>
      </c>
      <c r="AH12" s="17">
        <f t="shared" si="10"/>
        <v>1715552.2079225252</v>
      </c>
      <c r="AI12" s="17">
        <f t="shared" si="10"/>
        <v>1820385.8208222601</v>
      </c>
    </row>
    <row r="13" spans="1:35" ht="13.5" customHeight="1" x14ac:dyDescent="0.45">
      <c r="A13" s="6" t="s">
        <v>65</v>
      </c>
      <c r="B13" s="6">
        <f t="array" ref="B13">INDEX('Cumulative Sales'!$B$5:$B$21,MATCH(A13,'Cumulative Sales'!$A$5:$A$21,0),1)</f>
        <v>132227</v>
      </c>
      <c r="C13" s="6">
        <f t="shared" si="0"/>
        <v>132146.05488786631</v>
      </c>
      <c r="D13" s="17">
        <f t="shared" ref="D13:AI13" si="11">C13+SUMIFS(C$50:C$66,$A$50:$A$66,$A13)</f>
        <v>143368.84824320424</v>
      </c>
      <c r="E13" s="17">
        <f t="shared" si="11"/>
        <v>158225.8502452604</v>
      </c>
      <c r="F13" s="17">
        <f t="shared" si="11"/>
        <v>177755.53749162154</v>
      </c>
      <c r="G13" s="17">
        <f t="shared" si="11"/>
        <v>203218.62661017574</v>
      </c>
      <c r="H13" s="17">
        <f t="shared" si="11"/>
        <v>235486.2250085308</v>
      </c>
      <c r="I13" s="17">
        <f t="shared" si="11"/>
        <v>276855.95067272644</v>
      </c>
      <c r="J13" s="17">
        <f t="shared" si="11"/>
        <v>329320.17519160168</v>
      </c>
      <c r="K13" s="17">
        <f t="shared" si="11"/>
        <v>396792.93099485908</v>
      </c>
      <c r="L13" s="17">
        <f t="shared" si="11"/>
        <v>482293.42699976498</v>
      </c>
      <c r="M13" s="17">
        <f t="shared" si="11"/>
        <v>589759.76179405826</v>
      </c>
      <c r="N13" s="17">
        <f t="shared" si="11"/>
        <v>723086.27731450263</v>
      </c>
      <c r="O13" s="17">
        <f t="shared" si="11"/>
        <v>883979.48294911836</v>
      </c>
      <c r="P13" s="17">
        <f t="shared" si="11"/>
        <v>1073970.8614820261</v>
      </c>
      <c r="Q13" s="17">
        <f t="shared" si="11"/>
        <v>1294941.9489051453</v>
      </c>
      <c r="R13" s="17">
        <f t="shared" si="11"/>
        <v>1548467.9846535716</v>
      </c>
      <c r="S13" s="17">
        <f t="shared" si="11"/>
        <v>1832579.9194334357</v>
      </c>
      <c r="T13" s="17">
        <f t="shared" si="11"/>
        <v>2144783.6241391692</v>
      </c>
      <c r="U13" s="17">
        <f t="shared" si="11"/>
        <v>2482978.7795239789</v>
      </c>
      <c r="V13" s="17">
        <f t="shared" si="11"/>
        <v>2844408.7165764472</v>
      </c>
      <c r="W13" s="17">
        <f t="shared" si="11"/>
        <v>3226404.2795871068</v>
      </c>
      <c r="X13" s="17">
        <f t="shared" si="11"/>
        <v>3625464.9364779675</v>
      </c>
      <c r="Y13" s="17">
        <f t="shared" si="11"/>
        <v>4039840.4212100348</v>
      </c>
      <c r="Z13" s="17">
        <f t="shared" si="11"/>
        <v>4467780.4677443132</v>
      </c>
      <c r="AA13" s="17">
        <f t="shared" si="11"/>
        <v>4907097.2435320588</v>
      </c>
      <c r="AB13" s="17">
        <f t="shared" si="11"/>
        <v>5356915.6155537749</v>
      </c>
      <c r="AC13" s="17">
        <f t="shared" si="11"/>
        <v>5815485.3177704662</v>
      </c>
      <c r="AD13" s="17">
        <f t="shared" si="11"/>
        <v>6281493.6506528864</v>
      </c>
      <c r="AE13" s="17">
        <f t="shared" si="11"/>
        <v>6754940.6142010354</v>
      </c>
      <c r="AF13" s="17">
        <f t="shared" si="11"/>
        <v>7234951.0753954155</v>
      </c>
      <c r="AG13" s="17">
        <f t="shared" si="11"/>
        <v>7721087.4677262781</v>
      </c>
      <c r="AH13" s="17">
        <f t="shared" si="11"/>
        <v>8212037.0916643767</v>
      </c>
      <c r="AI13" s="17">
        <f t="shared" si="11"/>
        <v>8707799.9472097121</v>
      </c>
    </row>
    <row r="14" spans="1:35" ht="13.5" customHeight="1" x14ac:dyDescent="0.45">
      <c r="A14" s="6" t="s">
        <v>66</v>
      </c>
      <c r="B14" s="6">
        <f t="array" ref="B14">INDEX('Cumulative Sales'!$B$5:$B$21,MATCH(A14,'Cumulative Sales'!$A$5:$A$21,0),1)</f>
        <v>10712</v>
      </c>
      <c r="C14" s="6">
        <f t="shared" si="0"/>
        <v>10688.485218821499</v>
      </c>
      <c r="D14" s="17">
        <f t="shared" ref="D14:AI14" si="12">C14+SUMIFS(C$50:C$66,$A$50:$A$66,$A14)</f>
        <v>13649.156178185171</v>
      </c>
      <c r="E14" s="17">
        <f t="shared" si="12"/>
        <v>17568.563136683086</v>
      </c>
      <c r="F14" s="17">
        <f t="shared" si="12"/>
        <v>22720.665295657167</v>
      </c>
      <c r="G14" s="17">
        <f t="shared" si="12"/>
        <v>29438.050718523893</v>
      </c>
      <c r="H14" s="17">
        <f t="shared" si="12"/>
        <v>37950.52515172556</v>
      </c>
      <c r="I14" s="17">
        <f t="shared" si="12"/>
        <v>48864.220298092099</v>
      </c>
      <c r="J14" s="17">
        <f t="shared" si="12"/>
        <v>62704.741193426045</v>
      </c>
      <c r="K14" s="17">
        <f t="shared" si="12"/>
        <v>80504.643796099059</v>
      </c>
      <c r="L14" s="17">
        <f t="shared" si="12"/>
        <v>103060.4218023397</v>
      </c>
      <c r="M14" s="17">
        <f t="shared" si="12"/>
        <v>131410.98003331566</v>
      </c>
      <c r="N14" s="17">
        <f t="shared" si="12"/>
        <v>166583.67992329274</v>
      </c>
      <c r="O14" s="17">
        <f t="shared" si="12"/>
        <v>209028.71356144364</v>
      </c>
      <c r="P14" s="17">
        <f t="shared" si="12"/>
        <v>259150.09948933354</v>
      </c>
      <c r="Q14" s="17">
        <f t="shared" si="12"/>
        <v>317444.20334374259</v>
      </c>
      <c r="R14" s="17">
        <f t="shared" si="12"/>
        <v>384326.58705313783</v>
      </c>
      <c r="S14" s="17">
        <f t="shared" si="12"/>
        <v>459277.7982069354</v>
      </c>
      <c r="T14" s="17">
        <f t="shared" si="12"/>
        <v>541639.86375172914</v>
      </c>
      <c r="U14" s="17">
        <f t="shared" si="12"/>
        <v>630858.70111622964</v>
      </c>
      <c r="V14" s="17">
        <f t="shared" si="12"/>
        <v>726207.07692561951</v>
      </c>
      <c r="W14" s="17">
        <f t="shared" si="12"/>
        <v>826980.84457888501</v>
      </c>
      <c r="X14" s="17">
        <f t="shared" si="12"/>
        <v>932256.53312387713</v>
      </c>
      <c r="Y14" s="17">
        <f t="shared" si="12"/>
        <v>1041572.4070845214</v>
      </c>
      <c r="Z14" s="17">
        <f t="shared" si="12"/>
        <v>1154466.7309847432</v>
      </c>
      <c r="AA14" s="17">
        <f t="shared" si="12"/>
        <v>1270362.3354794495</v>
      </c>
      <c r="AB14" s="17">
        <f t="shared" si="12"/>
        <v>1389028.3528306028</v>
      </c>
      <c r="AC14" s="17">
        <f t="shared" si="12"/>
        <v>1510003.0475621289</v>
      </c>
      <c r="AD14" s="17">
        <f t="shared" si="12"/>
        <v>1632940.1180669717</v>
      </c>
      <c r="AE14" s="17">
        <f t="shared" si="12"/>
        <v>1757839.5643451312</v>
      </c>
      <c r="AF14" s="17">
        <f t="shared" si="12"/>
        <v>1884470.5186585702</v>
      </c>
      <c r="AG14" s="17">
        <f t="shared" si="12"/>
        <v>2012717.54713827</v>
      </c>
      <c r="AH14" s="17">
        <f t="shared" si="12"/>
        <v>2142234.348177175</v>
      </c>
      <c r="AI14" s="17">
        <f t="shared" si="12"/>
        <v>2273020.9217752847</v>
      </c>
    </row>
    <row r="15" spans="1:35" ht="13.5" customHeight="1" x14ac:dyDescent="0.45">
      <c r="A15" s="6" t="s">
        <v>67</v>
      </c>
      <c r="B15" s="6">
        <f t="array" ref="B15">INDEX('Cumulative Sales'!$B$5:$B$21,MATCH(A15,'Cumulative Sales'!$A$5:$A$21,0),1)</f>
        <v>382573</v>
      </c>
      <c r="C15" s="6">
        <f t="shared" si="0"/>
        <v>381671.60005482414</v>
      </c>
      <c r="D15" s="17">
        <f t="shared" ref="D15:AI15" si="13">C15+SUMIFS(C$50:C$66,$A$50:$A$66,$A15)</f>
        <v>516231.78213371598</v>
      </c>
      <c r="E15" s="17">
        <f t="shared" si="13"/>
        <v>694365.76636075997</v>
      </c>
      <c r="F15" s="17">
        <f t="shared" si="13"/>
        <v>928524.78440632031</v>
      </c>
      <c r="G15" s="17">
        <f t="shared" si="13"/>
        <v>1233824.7039182514</v>
      </c>
      <c r="H15" s="17">
        <f t="shared" si="13"/>
        <v>1620710.0165366163</v>
      </c>
      <c r="I15" s="17">
        <f t="shared" si="13"/>
        <v>2116728.9346146425</v>
      </c>
      <c r="J15" s="17">
        <f t="shared" si="13"/>
        <v>2745769.7964006211</v>
      </c>
      <c r="K15" s="17">
        <f t="shared" si="13"/>
        <v>3554761.4635182014</v>
      </c>
      <c r="L15" s="17">
        <f t="shared" si="13"/>
        <v>4579903.9522002712</v>
      </c>
      <c r="M15" s="17">
        <f t="shared" si="13"/>
        <v>5868414.6749245105</v>
      </c>
      <c r="N15" s="17">
        <f t="shared" si="13"/>
        <v>7466986.4062521802</v>
      </c>
      <c r="O15" s="17">
        <f t="shared" si="13"/>
        <v>9396080.0249236077</v>
      </c>
      <c r="P15" s="17">
        <f t="shared" si="13"/>
        <v>11674057.858013447</v>
      </c>
      <c r="Q15" s="17">
        <f t="shared" si="13"/>
        <v>14323479.335927702</v>
      </c>
      <c r="R15" s="17">
        <f t="shared" si="13"/>
        <v>17363231.423657443</v>
      </c>
      <c r="S15" s="17">
        <f t="shared" si="13"/>
        <v>20769705.41496383</v>
      </c>
      <c r="T15" s="17">
        <f t="shared" si="13"/>
        <v>24512996.948610999</v>
      </c>
      <c r="U15" s="17">
        <f t="shared" si="13"/>
        <v>28567923.404610854</v>
      </c>
      <c r="V15" s="17">
        <f t="shared" si="13"/>
        <v>32901432.59422902</v>
      </c>
      <c r="W15" s="17">
        <f t="shared" si="13"/>
        <v>37481521.604563959</v>
      </c>
      <c r="X15" s="17">
        <f t="shared" si="13"/>
        <v>42266219.402302176</v>
      </c>
      <c r="Y15" s="17">
        <f t="shared" si="13"/>
        <v>47234540.470786929</v>
      </c>
      <c r="Z15" s="17">
        <f t="shared" si="13"/>
        <v>52365499.293361463</v>
      </c>
      <c r="AA15" s="17">
        <f t="shared" si="13"/>
        <v>57632863.974204853</v>
      </c>
      <c r="AB15" s="17">
        <f t="shared" si="13"/>
        <v>63026141.754988723</v>
      </c>
      <c r="AC15" s="17">
        <f t="shared" si="13"/>
        <v>68524347.119056329</v>
      </c>
      <c r="AD15" s="17">
        <f t="shared" si="13"/>
        <v>74111740.928915098</v>
      </c>
      <c r="AE15" s="17">
        <f t="shared" si="13"/>
        <v>79788323.184565037</v>
      </c>
      <c r="AF15" s="17">
        <f t="shared" si="13"/>
        <v>85543601.127677783</v>
      </c>
      <c r="AG15" s="17">
        <f t="shared" si="13"/>
        <v>91372328.379089147</v>
      </c>
      <c r="AH15" s="17">
        <f t="shared" si="13"/>
        <v>97258765.801306561</v>
      </c>
      <c r="AI15" s="17">
        <f t="shared" si="13"/>
        <v>103202913.39433002</v>
      </c>
    </row>
    <row r="16" spans="1:35" ht="13.5" customHeight="1" x14ac:dyDescent="0.45">
      <c r="A16" s="6" t="s">
        <v>68</v>
      </c>
      <c r="B16" s="6">
        <f t="array" ref="B16">INDEX('Cumulative Sales'!$B$5:$B$21,MATCH(A16,'Cumulative Sales'!$A$5:$A$21,0),1)</f>
        <v>99918</v>
      </c>
      <c r="C16" s="6">
        <f t="shared" si="0"/>
        <v>99792.949599578948</v>
      </c>
      <c r="D16" s="17">
        <f t="shared" ref="D16:AI16" si="14">C16+SUMIFS(C$50:C$66,$A$50:$A$66,$A16)</f>
        <v>117050.42305880734</v>
      </c>
      <c r="E16" s="17">
        <f t="shared" si="14"/>
        <v>139896.27877548934</v>
      </c>
      <c r="F16" s="17">
        <f t="shared" si="14"/>
        <v>169927.39925057185</v>
      </c>
      <c r="G16" s="17">
        <f t="shared" si="14"/>
        <v>209082.40912557862</v>
      </c>
      <c r="H16" s="17">
        <f t="shared" si="14"/>
        <v>258700.82455223301</v>
      </c>
      <c r="I16" s="17">
        <f t="shared" si="14"/>
        <v>322315.7304014836</v>
      </c>
      <c r="J16" s="17">
        <f t="shared" si="14"/>
        <v>402990.82915155124</v>
      </c>
      <c r="K16" s="17">
        <f t="shared" si="14"/>
        <v>506744.79268166324</v>
      </c>
      <c r="L16" s="17">
        <f t="shared" si="14"/>
        <v>638220.30807585188</v>
      </c>
      <c r="M16" s="17">
        <f t="shared" si="14"/>
        <v>803473.05413937662</v>
      </c>
      <c r="N16" s="17">
        <f t="shared" si="14"/>
        <v>1008491.4243574385</v>
      </c>
      <c r="O16" s="17">
        <f t="shared" si="14"/>
        <v>1255899.5462123165</v>
      </c>
      <c r="P16" s="17">
        <f t="shared" si="14"/>
        <v>1548052.4059060561</v>
      </c>
      <c r="Q16" s="17">
        <f t="shared" si="14"/>
        <v>1887843.27220117</v>
      </c>
      <c r="R16" s="17">
        <f t="shared" si="14"/>
        <v>2277694.4166197618</v>
      </c>
      <c r="S16" s="17">
        <f t="shared" si="14"/>
        <v>2714577.9997592024</v>
      </c>
      <c r="T16" s="17">
        <f t="shared" si="14"/>
        <v>3194658.7583761602</v>
      </c>
      <c r="U16" s="17">
        <f t="shared" si="14"/>
        <v>3714706.9971078304</v>
      </c>
      <c r="V16" s="17">
        <f t="shared" si="14"/>
        <v>4270483.740790531</v>
      </c>
      <c r="W16" s="17">
        <f t="shared" si="14"/>
        <v>4857884.5849006977</v>
      </c>
      <c r="X16" s="17">
        <f t="shared" si="14"/>
        <v>5471526.7038336555</v>
      </c>
      <c r="Y16" s="17">
        <f t="shared" si="14"/>
        <v>6108718.6847870667</v>
      </c>
      <c r="Z16" s="17">
        <f t="shared" si="14"/>
        <v>6766769.1149585936</v>
      </c>
      <c r="AA16" s="17">
        <f t="shared" si="14"/>
        <v>7442313.728345315</v>
      </c>
      <c r="AB16" s="17">
        <f t="shared" si="14"/>
        <v>8134006.8185460614</v>
      </c>
      <c r="AC16" s="17">
        <f t="shared" si="14"/>
        <v>8839156.9727584962</v>
      </c>
      <c r="AD16" s="17">
        <f t="shared" si="14"/>
        <v>9555745.6313808654</v>
      </c>
      <c r="AE16" s="17">
        <f t="shared" si="14"/>
        <v>10283772.794413168</v>
      </c>
      <c r="AF16" s="17">
        <f t="shared" si="14"/>
        <v>11021892.755454237</v>
      </c>
      <c r="AG16" s="17">
        <f t="shared" si="14"/>
        <v>11769432.661303487</v>
      </c>
      <c r="AH16" s="17">
        <f t="shared" si="14"/>
        <v>12524373.952359166</v>
      </c>
      <c r="AI16" s="17">
        <f t="shared" si="14"/>
        <v>13286716.628621273</v>
      </c>
    </row>
    <row r="17" spans="1:35" s="53" customFormat="1" ht="13.5" customHeight="1" x14ac:dyDescent="0.45">
      <c r="A17" s="51" t="s">
        <v>69</v>
      </c>
      <c r="B17" s="51">
        <f t="array" ref="B17">INDEX('Cumulative Sales'!$B$5:$B$21,MATCH(A17,'Cumulative Sales'!$A$5:$A$21,0),1)</f>
        <v>14277</v>
      </c>
      <c r="C17" s="51">
        <f>B17-INDEX($K$23:$K$41,MATCH(A17,$G$23:$G$41,0))</f>
        <v>14250.983004926864</v>
      </c>
      <c r="D17" s="52">
        <f t="shared" ref="D17:AI17" si="15">C17+SUMIFS(C$50:C$66,$A$50:$A$66,$A17)</f>
        <v>17782.970938480241</v>
      </c>
      <c r="E17" s="52">
        <f t="shared" si="15"/>
        <v>22458.700958500802</v>
      </c>
      <c r="F17" s="52">
        <f t="shared" si="15"/>
        <v>28604.997830964414</v>
      </c>
      <c r="G17" s="52">
        <f t="shared" si="15"/>
        <v>36618.628722149951</v>
      </c>
      <c r="H17" s="52">
        <f t="shared" si="15"/>
        <v>46773.744706133497</v>
      </c>
      <c r="I17" s="52">
        <f t="shared" si="15"/>
        <v>59793.441962775454</v>
      </c>
      <c r="J17" s="52">
        <f t="shared" si="15"/>
        <v>76304.750874630874</v>
      </c>
      <c r="K17" s="52">
        <f t="shared" si="15"/>
        <v>97539.478432663454</v>
      </c>
      <c r="L17" s="52">
        <f t="shared" si="15"/>
        <v>124447.81672604584</v>
      </c>
      <c r="M17" s="52">
        <f t="shared" si="15"/>
        <v>158269.14674065544</v>
      </c>
      <c r="N17" s="52">
        <f t="shared" si="15"/>
        <v>200229.07856252656</v>
      </c>
      <c r="O17" s="52">
        <f t="shared" si="15"/>
        <v>250864.67728553936</v>
      </c>
      <c r="P17" s="52">
        <f t="shared" si="15"/>
        <v>310657.9244042018</v>
      </c>
      <c r="Q17" s="52">
        <f t="shared" si="15"/>
        <v>380200.96861176635</v>
      </c>
      <c r="R17" s="52">
        <f t="shared" si="15"/>
        <v>459989.56230258394</v>
      </c>
      <c r="S17" s="52">
        <f t="shared" si="15"/>
        <v>549404.01498371596</v>
      </c>
      <c r="T17" s="52">
        <f t="shared" si="15"/>
        <v>647659.38536410662</v>
      </c>
      <c r="U17" s="52">
        <f t="shared" si="15"/>
        <v>754094.67025128799</v>
      </c>
      <c r="V17" s="52">
        <f t="shared" si="15"/>
        <v>867842.30295514595</v>
      </c>
      <c r="W17" s="52">
        <f t="shared" si="15"/>
        <v>988062.25858525257</v>
      </c>
      <c r="X17" s="52">
        <f t="shared" si="15"/>
        <v>1113652.8651541611</v>
      </c>
      <c r="Y17" s="52">
        <f t="shared" si="15"/>
        <v>1244063.2866681484</v>
      </c>
      <c r="Z17" s="52">
        <f t="shared" si="15"/>
        <v>1378742.687133491</v>
      </c>
      <c r="AA17" s="52">
        <f t="shared" si="15"/>
        <v>1517002.5215580352</v>
      </c>
      <c r="AB17" s="52">
        <f t="shared" si="15"/>
        <v>1658567.371944919</v>
      </c>
      <c r="AC17" s="52">
        <f t="shared" si="15"/>
        <v>1802886.4023004193</v>
      </c>
      <c r="AD17" s="52">
        <f t="shared" si="15"/>
        <v>1949546.4856292435</v>
      </c>
      <c r="AE17" s="52">
        <f t="shared" si="15"/>
        <v>2098547.6219313918</v>
      </c>
      <c r="AF17" s="52">
        <f t="shared" si="15"/>
        <v>2249614.3932100022</v>
      </c>
      <c r="AG17" s="52">
        <f t="shared" si="15"/>
        <v>2402609.0904666441</v>
      </c>
      <c r="AH17" s="52">
        <f t="shared" si="15"/>
        <v>2557118.5867060251</v>
      </c>
      <c r="AI17" s="52">
        <f t="shared" si="15"/>
        <v>2713142.881928145</v>
      </c>
    </row>
    <row r="18" spans="1:35" ht="13.5" customHeight="1" x14ac:dyDescent="0.45">
      <c r="A18" s="6" t="s">
        <v>70</v>
      </c>
      <c r="B18" s="6">
        <f t="array" ref="B18">INDEX('Cumulative Sales'!$B$5:$B$21,MATCH(A18,'Cumulative Sales'!$A$5:$A$21,0),1)</f>
        <v>9841</v>
      </c>
      <c r="C18" s="6">
        <f t="shared" si="0"/>
        <v>9816.731539937573</v>
      </c>
      <c r="D18" s="17">
        <f t="shared" ref="D18:AI18" si="16">C18+SUMIFS(C$50:C$66,$A$50:$A$66,$A18)</f>
        <v>12800.532741171271</v>
      </c>
      <c r="E18" s="17">
        <f t="shared" si="16"/>
        <v>16750.560066532453</v>
      </c>
      <c r="F18" s="17">
        <f t="shared" si="16"/>
        <v>21942.913023623518</v>
      </c>
      <c r="G18" s="17">
        <f t="shared" si="16"/>
        <v>28712.778020106391</v>
      </c>
      <c r="H18" s="17">
        <f t="shared" si="16"/>
        <v>37291.756159817443</v>
      </c>
      <c r="I18" s="17">
        <f t="shared" si="16"/>
        <v>48290.714549514967</v>
      </c>
      <c r="J18" s="17">
        <f t="shared" si="16"/>
        <v>62239.36451434371</v>
      </c>
      <c r="K18" s="17">
        <f t="shared" si="16"/>
        <v>80178.32885610011</v>
      </c>
      <c r="L18" s="17">
        <f t="shared" si="16"/>
        <v>102910.3238780145</v>
      </c>
      <c r="M18" s="17">
        <f t="shared" si="16"/>
        <v>131482.37084516996</v>
      </c>
      <c r="N18" s="17">
        <f t="shared" si="16"/>
        <v>166929.85745303749</v>
      </c>
      <c r="O18" s="17">
        <f t="shared" si="16"/>
        <v>209706.49291648643</v>
      </c>
      <c r="P18" s="17">
        <f t="shared" si="16"/>
        <v>260219.45217193797</v>
      </c>
      <c r="Q18" s="17">
        <f t="shared" si="16"/>
        <v>318968.97871270956</v>
      </c>
      <c r="R18" s="17">
        <f t="shared" si="16"/>
        <v>386373.88104483444</v>
      </c>
      <c r="S18" s="17">
        <f t="shared" si="16"/>
        <v>461910.64853577106</v>
      </c>
      <c r="T18" s="17">
        <f t="shared" si="16"/>
        <v>544916.16771763354</v>
      </c>
      <c r="U18" s="17">
        <f t="shared" si="16"/>
        <v>634832.02724904416</v>
      </c>
      <c r="V18" s="17">
        <f t="shared" si="16"/>
        <v>730925.31224444485</v>
      </c>
      <c r="W18" s="17">
        <f t="shared" si="16"/>
        <v>832486.37495750154</v>
      </c>
      <c r="X18" s="17">
        <f t="shared" si="16"/>
        <v>938584.52981925139</v>
      </c>
      <c r="Y18" s="17">
        <f t="shared" si="16"/>
        <v>1048754.4340452133</v>
      </c>
      <c r="Z18" s="17">
        <f t="shared" si="16"/>
        <v>1162530.7448509056</v>
      </c>
      <c r="AA18" s="17">
        <f t="shared" si="16"/>
        <v>1279331.7837557266</v>
      </c>
      <c r="AB18" s="17">
        <f t="shared" si="16"/>
        <v>1398924.879367436</v>
      </c>
      <c r="AC18" s="17">
        <f t="shared" si="16"/>
        <v>1520844.6889015522</v>
      </c>
      <c r="AD18" s="17">
        <f t="shared" si="16"/>
        <v>1644742.2052697141</v>
      </c>
      <c r="AE18" s="17">
        <f t="shared" si="16"/>
        <v>1770617.4284719217</v>
      </c>
      <c r="AF18" s="17">
        <f t="shared" si="16"/>
        <v>1898237.6871159344</v>
      </c>
      <c r="AG18" s="17">
        <f t="shared" si="16"/>
        <v>2027486.645505632</v>
      </c>
      <c r="AH18" s="17">
        <f t="shared" si="16"/>
        <v>2158015.2965526534</v>
      </c>
      <c r="AI18" s="17">
        <f t="shared" si="16"/>
        <v>2289823.6402569986</v>
      </c>
    </row>
    <row r="19" spans="1:35" ht="13.5" customHeight="1" x14ac:dyDescent="0.45">
      <c r="A19" s="6" t="s">
        <v>71</v>
      </c>
      <c r="B19" s="6">
        <f>SUM('Cumulative Sales'!B5:B21)-SUM(B3:B18)</f>
        <v>1001</v>
      </c>
      <c r="C19" s="6">
        <f>B19</f>
        <v>1001</v>
      </c>
      <c r="D19" s="17">
        <f t="shared" ref="D19:AI19" si="17">C19+SUMIFS(C$50:C$66,$A$50:$A$66,$A19)</f>
        <v>3924.6625723716279</v>
      </c>
      <c r="E19" s="17">
        <f t="shared" si="17"/>
        <v>7795.0769438884163</v>
      </c>
      <c r="F19" s="17">
        <f t="shared" si="17"/>
        <v>12882.777825875353</v>
      </c>
      <c r="G19" s="17">
        <f t="shared" si="17"/>
        <v>19516.195930956426</v>
      </c>
      <c r="H19" s="17">
        <f t="shared" si="17"/>
        <v>27922.264433743112</v>
      </c>
      <c r="I19" s="17">
        <f t="shared" si="17"/>
        <v>38699.538390780246</v>
      </c>
      <c r="J19" s="17">
        <f t="shared" si="17"/>
        <v>52367.052774922602</v>
      </c>
      <c r="K19" s="17">
        <f t="shared" si="17"/>
        <v>69944.456595062191</v>
      </c>
      <c r="L19" s="17">
        <f t="shared" si="17"/>
        <v>92218.287376224907</v>
      </c>
      <c r="M19" s="17">
        <f t="shared" si="17"/>
        <v>120214.46362931319</v>
      </c>
      <c r="N19" s="17">
        <f t="shared" si="17"/>
        <v>154947.50477066581</v>
      </c>
      <c r="O19" s="17">
        <f t="shared" si="17"/>
        <v>196861.97548833993</v>
      </c>
      <c r="P19" s="17">
        <f t="shared" si="17"/>
        <v>246356.84409213104</v>
      </c>
      <c r="Q19" s="17">
        <f t="shared" si="17"/>
        <v>303922.2716483589</v>
      </c>
      <c r="R19" s="17">
        <f t="shared" si="17"/>
        <v>369968.62556138763</v>
      </c>
      <c r="S19" s="17">
        <f t="shared" si="17"/>
        <v>443982.94657576398</v>
      </c>
      <c r="T19" s="17">
        <f t="shared" si="17"/>
        <v>525315.48630124831</v>
      </c>
      <c r="U19" s="17">
        <f t="shared" si="17"/>
        <v>613419.08819869289</v>
      </c>
      <c r="V19" s="17">
        <f t="shared" si="17"/>
        <v>707575.60931046621</v>
      </c>
      <c r="W19" s="17">
        <f t="shared" si="17"/>
        <v>807089.70486806647</v>
      </c>
      <c r="X19" s="17">
        <f t="shared" si="17"/>
        <v>911049.44730624685</v>
      </c>
      <c r="Y19" s="17">
        <f t="shared" si="17"/>
        <v>1018998.8728423821</v>
      </c>
      <c r="Z19" s="17">
        <f t="shared" si="17"/>
        <v>1130482.0176938544</v>
      </c>
      <c r="AA19" s="17">
        <f t="shared" si="17"/>
        <v>1244928.9271323751</v>
      </c>
      <c r="AB19" s="17">
        <f t="shared" si="17"/>
        <v>1362111.6192666381</v>
      </c>
      <c r="AC19" s="17">
        <f t="shared" si="17"/>
        <v>1481574.1303140218</v>
      </c>
      <c r="AD19" s="17">
        <f t="shared" si="17"/>
        <v>1602974.4874375532</v>
      </c>
      <c r="AE19" s="17">
        <f t="shared" si="17"/>
        <v>1726312.690637236</v>
      </c>
      <c r="AF19" s="17">
        <f t="shared" si="17"/>
        <v>1851360.7580217584</v>
      </c>
      <c r="AG19" s="17">
        <f t="shared" si="17"/>
        <v>1978004.6986454646</v>
      </c>
      <c r="AH19" s="17">
        <f t="shared" si="17"/>
        <v>2105902.5396713833</v>
      </c>
      <c r="AI19" s="17">
        <f t="shared" si="17"/>
        <v>2235054.2810995164</v>
      </c>
    </row>
    <row r="20" spans="1:35" ht="13.5" customHeight="1" x14ac:dyDescent="0.35"/>
    <row r="21" spans="1:35" ht="13.5" customHeight="1" x14ac:dyDescent="0.35"/>
    <row r="22" spans="1:35" ht="13.5" customHeight="1" x14ac:dyDescent="0.45">
      <c r="A22" s="29" t="s">
        <v>72</v>
      </c>
      <c r="B22" s="30" t="s">
        <v>73</v>
      </c>
      <c r="G22" s="31"/>
      <c r="H22" s="29" t="s">
        <v>179</v>
      </c>
      <c r="I22" s="37"/>
      <c r="J22" s="38"/>
      <c r="K22" s="6" t="s">
        <v>77</v>
      </c>
    </row>
    <row r="23" spans="1:35" ht="13.5" customHeight="1" x14ac:dyDescent="0.45">
      <c r="A23" s="31" t="s">
        <v>56</v>
      </c>
      <c r="B23" s="32">
        <v>1.3942246992406615E-2</v>
      </c>
      <c r="G23" s="29" t="s">
        <v>72</v>
      </c>
      <c r="H23" s="31" t="s">
        <v>74</v>
      </c>
      <c r="I23" s="39" t="s">
        <v>75</v>
      </c>
      <c r="J23" s="40" t="s">
        <v>76</v>
      </c>
      <c r="K23" s="6">
        <f t="shared" ref="K23:K39" si="18">SUM(H23:J23)</f>
        <v>0</v>
      </c>
    </row>
    <row r="24" spans="1:35" ht="13.5" customHeight="1" x14ac:dyDescent="0.45">
      <c r="A24" s="33" t="s">
        <v>57</v>
      </c>
      <c r="B24" s="34">
        <v>5.0817957181249207E-2</v>
      </c>
      <c r="G24" s="31" t="s">
        <v>56</v>
      </c>
      <c r="H24" s="41">
        <v>5.2757521874840094</v>
      </c>
      <c r="I24" s="42">
        <v>6.330902624980812</v>
      </c>
      <c r="J24" s="43">
        <v>1.3566219910673167</v>
      </c>
      <c r="K24" s="6">
        <f t="shared" si="18"/>
        <v>12.963276803532139</v>
      </c>
    </row>
    <row r="25" spans="1:35" ht="13.5" customHeight="1" x14ac:dyDescent="0.45">
      <c r="A25" s="33" t="s">
        <v>58</v>
      </c>
      <c r="B25" s="34">
        <v>2.4529697166459246E-3</v>
      </c>
      <c r="G25" s="33" t="s">
        <v>57</v>
      </c>
      <c r="H25" s="44">
        <v>30.056713890980333</v>
      </c>
      <c r="I25" s="45">
        <v>33.493489601684196</v>
      </c>
      <c r="J25" s="46">
        <v>34.578787194538052</v>
      </c>
      <c r="K25" s="6">
        <f t="shared" si="18"/>
        <v>98.128990687202588</v>
      </c>
    </row>
    <row r="26" spans="1:35" ht="13.5" customHeight="1" x14ac:dyDescent="0.45">
      <c r="A26" s="33" t="s">
        <v>59</v>
      </c>
      <c r="B26" s="34">
        <v>2.6432552351063249E-2</v>
      </c>
      <c r="G26" s="33" t="s">
        <v>58</v>
      </c>
      <c r="H26" s="44">
        <v>2.170595185707707</v>
      </c>
      <c r="I26" s="45">
        <v>2.6228025160634791</v>
      </c>
      <c r="J26" s="46">
        <v>0.99485612678269897</v>
      </c>
      <c r="K26" s="6">
        <f t="shared" si="18"/>
        <v>5.7882538285538843</v>
      </c>
    </row>
    <row r="27" spans="1:35" ht="13.5" customHeight="1" x14ac:dyDescent="0.45">
      <c r="A27" s="33" t="s">
        <v>60</v>
      </c>
      <c r="B27" s="34">
        <v>0.10924733510091444</v>
      </c>
      <c r="G27" s="33" t="s">
        <v>59</v>
      </c>
      <c r="H27" s="44">
        <v>16.791965533877676</v>
      </c>
      <c r="I27" s="45">
        <v>17.274320019590501</v>
      </c>
      <c r="J27" s="46">
        <v>18.419911923158455</v>
      </c>
      <c r="K27" s="6">
        <f t="shared" si="18"/>
        <v>52.486197476626629</v>
      </c>
    </row>
    <row r="28" spans="1:35" ht="13.5" customHeight="1" x14ac:dyDescent="0.45">
      <c r="A28" s="33" t="s">
        <v>55</v>
      </c>
      <c r="B28" s="34">
        <v>5.3397182692134254E-2</v>
      </c>
      <c r="G28" s="33" t="s">
        <v>60</v>
      </c>
      <c r="H28" s="44">
        <v>61.620785549813235</v>
      </c>
      <c r="I28" s="45">
        <v>73.257587517635116</v>
      </c>
      <c r="J28" s="46">
        <v>114.01654156036872</v>
      </c>
      <c r="K28" s="6">
        <f t="shared" si="18"/>
        <v>248.89491462781709</v>
      </c>
    </row>
    <row r="29" spans="1:35" ht="13.5" customHeight="1" x14ac:dyDescent="0.45">
      <c r="A29" s="33" t="s">
        <v>61</v>
      </c>
      <c r="B29" s="34">
        <v>8.9280883069097986E-3</v>
      </c>
      <c r="G29" s="33" t="s">
        <v>55</v>
      </c>
      <c r="H29" s="44">
        <v>38.28688730345538</v>
      </c>
      <c r="I29" s="45">
        <v>38.618506012382952</v>
      </c>
      <c r="J29" s="46">
        <v>42.296458965943231</v>
      </c>
      <c r="K29" s="6">
        <f t="shared" si="18"/>
        <v>119.20185228178156</v>
      </c>
    </row>
    <row r="30" spans="1:35" ht="13.5" customHeight="1" x14ac:dyDescent="0.45">
      <c r="A30" s="33" t="s">
        <v>78</v>
      </c>
      <c r="B30" s="34">
        <v>9.6766048013274888E-3</v>
      </c>
      <c r="G30" s="33" t="s">
        <v>61</v>
      </c>
      <c r="H30" s="44">
        <v>3.3463342446327147</v>
      </c>
      <c r="I30" s="45">
        <v>5.2154578767699071</v>
      </c>
      <c r="J30" s="46">
        <v>7.7176717714051808</v>
      </c>
      <c r="K30" s="6">
        <f t="shared" si="18"/>
        <v>16.279463892807804</v>
      </c>
    </row>
    <row r="31" spans="1:35" ht="13.5" customHeight="1" x14ac:dyDescent="0.45">
      <c r="A31" s="33" t="s">
        <v>62</v>
      </c>
      <c r="B31" s="34">
        <v>1.6277979185830488E-2</v>
      </c>
      <c r="G31" s="33" t="s">
        <v>78</v>
      </c>
      <c r="H31" s="44">
        <v>6.330902624980812</v>
      </c>
      <c r="I31" s="45">
        <v>5.6073708964115756</v>
      </c>
      <c r="J31" s="46">
        <v>6.3911969356949143</v>
      </c>
      <c r="K31" s="6">
        <f t="shared" si="18"/>
        <v>18.329470457087304</v>
      </c>
    </row>
    <row r="32" spans="1:35" ht="13.5" customHeight="1" x14ac:dyDescent="0.45">
      <c r="A32" s="33" t="s">
        <v>63</v>
      </c>
      <c r="B32" s="34">
        <v>2.5224104034774451E-2</v>
      </c>
      <c r="G32" s="33" t="s">
        <v>62</v>
      </c>
      <c r="H32" s="44">
        <v>9.3154710053289094</v>
      </c>
      <c r="I32" s="45">
        <v>15.586079319595617</v>
      </c>
      <c r="J32" s="46">
        <v>7.2353172856923562</v>
      </c>
      <c r="K32" s="6">
        <f t="shared" si="18"/>
        <v>32.136867610616882</v>
      </c>
    </row>
    <row r="33" spans="1:35" ht="13.5" customHeight="1" x14ac:dyDescent="0.45">
      <c r="A33" s="33" t="s">
        <v>64</v>
      </c>
      <c r="B33" s="34">
        <v>9.2527460635247003E-3</v>
      </c>
      <c r="G33" s="33" t="s">
        <v>63</v>
      </c>
      <c r="H33" s="44">
        <v>11.998567832106492</v>
      </c>
      <c r="I33" s="45">
        <v>11.516213346393666</v>
      </c>
      <c r="J33" s="46">
        <v>16.038286649951388</v>
      </c>
      <c r="K33" s="6">
        <f t="shared" si="18"/>
        <v>39.553067828451546</v>
      </c>
    </row>
    <row r="34" spans="1:35" ht="13.5" customHeight="1" x14ac:dyDescent="0.45">
      <c r="A34" s="33" t="s">
        <v>65</v>
      </c>
      <c r="B34" s="34">
        <v>4.3756650974875091E-2</v>
      </c>
      <c r="G34" s="33" t="s">
        <v>64</v>
      </c>
      <c r="H34" s="44">
        <v>4.009571662487847</v>
      </c>
      <c r="I34" s="45">
        <v>4.7331033910570826</v>
      </c>
      <c r="J34" s="46">
        <v>10.280179976754557</v>
      </c>
      <c r="K34" s="6">
        <f t="shared" si="18"/>
        <v>19.022855030299485</v>
      </c>
    </row>
    <row r="35" spans="1:35" ht="13.5" customHeight="1" x14ac:dyDescent="0.45">
      <c r="A35" s="33" t="s">
        <v>66</v>
      </c>
      <c r="B35" s="34">
        <v>1.1543386901863174E-2</v>
      </c>
      <c r="G35" s="33" t="s">
        <v>65</v>
      </c>
      <c r="H35" s="44">
        <v>21.615510391005913</v>
      </c>
      <c r="I35" s="45">
        <v>19.716239603511671</v>
      </c>
      <c r="J35" s="46">
        <v>39.613362139165652</v>
      </c>
      <c r="K35" s="6">
        <f t="shared" si="18"/>
        <v>80.945112133683239</v>
      </c>
    </row>
    <row r="36" spans="1:35" ht="13.5" customHeight="1" x14ac:dyDescent="0.45">
      <c r="A36" s="33" t="s">
        <v>79</v>
      </c>
      <c r="B36" s="34">
        <v>1.7224897642623953E-3</v>
      </c>
      <c r="G36" s="33" t="s">
        <v>66</v>
      </c>
      <c r="H36" s="44">
        <v>6.4816384017660695</v>
      </c>
      <c r="I36" s="45">
        <v>7.6875246160481288</v>
      </c>
      <c r="J36" s="46">
        <v>9.3456181606859605</v>
      </c>
      <c r="K36" s="6">
        <f t="shared" si="18"/>
        <v>23.514781178500158</v>
      </c>
    </row>
    <row r="37" spans="1:35" ht="13.5" customHeight="1" x14ac:dyDescent="0.45">
      <c r="A37" s="33" t="s">
        <v>67</v>
      </c>
      <c r="B37" s="34">
        <v>0.5246379164186642</v>
      </c>
      <c r="G37" s="33" t="s">
        <v>79</v>
      </c>
      <c r="H37" s="44">
        <v>0</v>
      </c>
      <c r="I37" s="45">
        <v>0.81397319464039009</v>
      </c>
      <c r="J37" s="46">
        <v>1.5676520785666772</v>
      </c>
      <c r="K37" s="6">
        <f t="shared" si="18"/>
        <v>2.3816252732070673</v>
      </c>
    </row>
    <row r="38" spans="1:35" ht="13.5" customHeight="1" x14ac:dyDescent="0.45">
      <c r="A38" s="33" t="s">
        <v>68</v>
      </c>
      <c r="B38" s="34">
        <v>6.7285320058438389E-2</v>
      </c>
      <c r="G38" s="33" t="s">
        <v>67</v>
      </c>
      <c r="H38" s="44">
        <v>241.17724285641185</v>
      </c>
      <c r="I38" s="45">
        <v>219.32055522254956</v>
      </c>
      <c r="J38" s="46">
        <v>440.90214709687797</v>
      </c>
      <c r="K38" s="6">
        <f t="shared" si="18"/>
        <v>901.39994517583932</v>
      </c>
    </row>
    <row r="39" spans="1:35" ht="13.5" customHeight="1" x14ac:dyDescent="0.45">
      <c r="A39" s="33" t="s">
        <v>70</v>
      </c>
      <c r="B39" s="34">
        <v>1.1633569612033979E-2</v>
      </c>
      <c r="G39" s="33" t="s">
        <v>68</v>
      </c>
      <c r="H39" s="44">
        <v>33.855255465968817</v>
      </c>
      <c r="I39" s="45">
        <v>36.327322205247036</v>
      </c>
      <c r="J39" s="46">
        <v>54.867822749833699</v>
      </c>
      <c r="K39" s="6">
        <f t="shared" si="18"/>
        <v>125.05040042104955</v>
      </c>
    </row>
    <row r="40" spans="1:35" ht="13.5" customHeight="1" x14ac:dyDescent="0.45">
      <c r="A40" s="33" t="s">
        <v>69</v>
      </c>
      <c r="B40" s="34">
        <v>1.3770899843082083E-2</v>
      </c>
      <c r="G40" s="33" t="s">
        <v>70</v>
      </c>
      <c r="H40" s="44">
        <v>6.6323741785513262</v>
      </c>
      <c r="I40" s="45">
        <v>7.5367888392628712</v>
      </c>
      <c r="J40" s="46">
        <v>10.099297044612246</v>
      </c>
      <c r="K40" s="6">
        <f>SUM(H40:J40)</f>
        <v>24.268460062426442</v>
      </c>
    </row>
    <row r="41" spans="1:35" ht="13.5" customHeight="1" x14ac:dyDescent="0.45">
      <c r="A41" s="35" t="s">
        <v>80</v>
      </c>
      <c r="B41" s="36">
        <v>1</v>
      </c>
      <c r="G41" s="47" t="s">
        <v>69</v>
      </c>
      <c r="H41" s="48">
        <v>4.9441334785564433</v>
      </c>
      <c r="I41" s="49">
        <v>3.5573643321320749</v>
      </c>
      <c r="J41" s="50">
        <v>17.515497262446914</v>
      </c>
      <c r="K41" s="10">
        <f>SUM(H41:J41)</f>
        <v>26.016995073135433</v>
      </c>
    </row>
    <row r="42" spans="1:35" ht="13.5" customHeight="1" x14ac:dyDescent="0.35"/>
    <row r="43" spans="1:35" ht="13.5" customHeight="1" x14ac:dyDescent="0.45"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5" ht="13.5" customHeight="1" x14ac:dyDescent="0.45">
      <c r="A44" s="54" t="s">
        <v>81</v>
      </c>
      <c r="B44" s="55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ht="13.5" customHeight="1" x14ac:dyDescent="0.45">
      <c r="A45" s="13" t="s">
        <v>49</v>
      </c>
      <c r="B45" s="20">
        <v>2018</v>
      </c>
      <c r="C45" s="20">
        <v>2019</v>
      </c>
      <c r="D45" s="20">
        <v>2020</v>
      </c>
      <c r="E45" s="20">
        <v>2021</v>
      </c>
      <c r="F45" s="20">
        <v>2022</v>
      </c>
      <c r="G45" s="20">
        <v>2023</v>
      </c>
      <c r="H45" s="20">
        <v>2024</v>
      </c>
      <c r="I45" s="20">
        <v>2025</v>
      </c>
      <c r="J45" s="20">
        <v>2026</v>
      </c>
      <c r="K45" s="20">
        <v>2027</v>
      </c>
      <c r="L45" s="20">
        <v>2028</v>
      </c>
      <c r="M45" s="20">
        <v>2029</v>
      </c>
      <c r="N45" s="20">
        <v>2030</v>
      </c>
      <c r="O45" s="20">
        <v>2031</v>
      </c>
      <c r="P45" s="20">
        <v>2032</v>
      </c>
      <c r="Q45" s="20">
        <v>2033</v>
      </c>
      <c r="R45" s="20">
        <v>2034</v>
      </c>
      <c r="S45" s="20">
        <v>2035</v>
      </c>
      <c r="T45" s="20">
        <v>2036</v>
      </c>
      <c r="U45" s="20">
        <v>2037</v>
      </c>
      <c r="V45" s="20">
        <v>2038</v>
      </c>
      <c r="W45" s="20">
        <v>2039</v>
      </c>
      <c r="X45" s="20">
        <v>2040</v>
      </c>
      <c r="Y45" s="20">
        <v>2041</v>
      </c>
      <c r="Z45" s="20">
        <v>2042</v>
      </c>
      <c r="AA45" s="20">
        <v>2043</v>
      </c>
      <c r="AB45" s="20">
        <v>2044</v>
      </c>
      <c r="AC45" s="20">
        <v>2045</v>
      </c>
      <c r="AD45" s="20">
        <v>2046</v>
      </c>
      <c r="AE45" s="20">
        <v>2047</v>
      </c>
      <c r="AF45" s="20">
        <v>2048</v>
      </c>
      <c r="AG45" s="20">
        <v>2049</v>
      </c>
      <c r="AH45" s="20">
        <v>2050</v>
      </c>
      <c r="AI45" s="19"/>
    </row>
    <row r="46" spans="1:35" ht="13.5" customHeight="1" x14ac:dyDescent="0.45">
      <c r="A46" s="13" t="s">
        <v>82</v>
      </c>
      <c r="B46" s="20">
        <v>46797</v>
      </c>
      <c r="C46" s="20">
        <v>54324</v>
      </c>
      <c r="D46" s="20">
        <v>62667</v>
      </c>
      <c r="E46" s="20">
        <v>74820</v>
      </c>
      <c r="F46" s="20">
        <v>90528</v>
      </c>
      <c r="G46" s="20">
        <v>111072</v>
      </c>
      <c r="H46" s="20">
        <v>137415</v>
      </c>
      <c r="I46" s="21">
        <v>169000</v>
      </c>
      <c r="J46" s="21">
        <v>212000</v>
      </c>
      <c r="K46" s="21">
        <v>264000</v>
      </c>
      <c r="L46" s="21">
        <v>326000</v>
      </c>
      <c r="M46" s="21">
        <v>397000</v>
      </c>
      <c r="N46" s="21">
        <v>477000</v>
      </c>
      <c r="O46" s="21">
        <v>562000</v>
      </c>
      <c r="P46" s="21">
        <v>650000</v>
      </c>
      <c r="Q46" s="21">
        <v>734000</v>
      </c>
      <c r="R46" s="21">
        <v>813000</v>
      </c>
      <c r="S46" s="21">
        <v>885000</v>
      </c>
      <c r="T46" s="21">
        <v>949000</v>
      </c>
      <c r="U46" s="21">
        <v>1000000</v>
      </c>
      <c r="V46" s="21">
        <v>1050000</v>
      </c>
      <c r="W46" s="21">
        <v>1090000</v>
      </c>
      <c r="X46" s="21">
        <v>1120000</v>
      </c>
      <c r="Y46" s="21">
        <v>1140000</v>
      </c>
      <c r="Z46" s="21">
        <v>1160000</v>
      </c>
      <c r="AA46" s="21">
        <v>1180000</v>
      </c>
      <c r="AB46" s="21">
        <v>1190000</v>
      </c>
      <c r="AC46" s="21">
        <v>1200000</v>
      </c>
      <c r="AD46" s="21">
        <v>1210000</v>
      </c>
      <c r="AE46" s="21">
        <v>1210000</v>
      </c>
      <c r="AF46" s="21">
        <v>1220000</v>
      </c>
      <c r="AG46" s="21">
        <v>1220000</v>
      </c>
      <c r="AH46" s="21">
        <v>1230000</v>
      </c>
      <c r="AI46" s="19"/>
    </row>
    <row r="47" spans="1:35" ht="13.5" customHeight="1" x14ac:dyDescent="0.45">
      <c r="A47" s="13" t="s">
        <v>83</v>
      </c>
      <c r="B47" s="20">
        <v>144063</v>
      </c>
      <c r="C47" s="20">
        <v>202158</v>
      </c>
      <c r="D47" s="20">
        <v>276870</v>
      </c>
      <c r="E47" s="20">
        <v>371505</v>
      </c>
      <c r="F47" s="20">
        <v>491397</v>
      </c>
      <c r="G47" s="20">
        <v>626361</v>
      </c>
      <c r="H47" s="20">
        <v>808035</v>
      </c>
      <c r="I47" s="21">
        <v>1030000</v>
      </c>
      <c r="J47" s="21">
        <v>1330000</v>
      </c>
      <c r="K47" s="21">
        <v>1690000</v>
      </c>
      <c r="L47" s="21">
        <v>2130000</v>
      </c>
      <c r="M47" s="21">
        <v>2650000</v>
      </c>
      <c r="N47" s="21">
        <v>3200000</v>
      </c>
      <c r="O47" s="21">
        <v>3780000</v>
      </c>
      <c r="P47" s="21">
        <v>4400000</v>
      </c>
      <c r="Q47" s="21">
        <v>5060000</v>
      </c>
      <c r="R47" s="21">
        <v>5680000</v>
      </c>
      <c r="S47" s="21">
        <v>6250000</v>
      </c>
      <c r="T47" s="21">
        <v>6780000</v>
      </c>
      <c r="U47" s="21">
        <v>7260000</v>
      </c>
      <c r="V47" s="21">
        <v>7680000</v>
      </c>
      <c r="W47" s="21">
        <v>8030000</v>
      </c>
      <c r="X47" s="21">
        <v>8350000</v>
      </c>
      <c r="Y47" s="21">
        <v>8640000</v>
      </c>
      <c r="Z47" s="21">
        <v>8880000</v>
      </c>
      <c r="AA47" s="21">
        <v>9100000</v>
      </c>
      <c r="AB47" s="21">
        <v>9290000</v>
      </c>
      <c r="AC47" s="21">
        <v>9450000</v>
      </c>
      <c r="AD47" s="21">
        <v>9610000</v>
      </c>
      <c r="AE47" s="21">
        <v>9760000</v>
      </c>
      <c r="AF47" s="21">
        <v>9890000</v>
      </c>
      <c r="AG47" s="21">
        <v>10000000</v>
      </c>
      <c r="AH47" s="21">
        <v>10100000</v>
      </c>
      <c r="AI47" s="22"/>
    </row>
    <row r="48" spans="1:35" ht="13.5" customHeight="1" x14ac:dyDescent="0.35"/>
    <row r="49" spans="1:34" ht="13.5" customHeight="1" x14ac:dyDescent="0.45">
      <c r="A49" s="6" t="s">
        <v>84</v>
      </c>
    </row>
    <row r="50" spans="1:34" ht="13.5" customHeight="1" x14ac:dyDescent="0.45">
      <c r="A50" s="6" t="s">
        <v>55</v>
      </c>
      <c r="B50" s="17">
        <f t="shared" ref="B50:AH50" si="19">SUM(B$46:B$47)*INDEX($B$23:$B$40,MATCH($A50,$A$23:$A$40,0),1)</f>
        <v>10191.386288620744</v>
      </c>
      <c r="C50" s="17">
        <f t="shared" si="19"/>
        <v>13695.416211243977</v>
      </c>
      <c r="D50" s="17">
        <f t="shared" si="19"/>
        <v>18130.319219739187</v>
      </c>
      <c r="E50" s="17">
        <f t="shared" si="19"/>
        <v>23832.49756506682</v>
      </c>
      <c r="F50" s="17">
        <f t="shared" si="19"/>
        <v>31073.155538120227</v>
      </c>
      <c r="G50" s="17">
        <f t="shared" si="19"/>
        <v>39376.844624208643</v>
      </c>
      <c r="H50" s="17">
        <f t="shared" si="19"/>
        <v>50484.366376278333</v>
      </c>
      <c r="I50" s="17">
        <f t="shared" si="19"/>
        <v>64023.222047868971</v>
      </c>
      <c r="J50" s="17">
        <f t="shared" si="19"/>
        <v>82338.455711271017</v>
      </c>
      <c r="K50" s="17">
        <f t="shared" si="19"/>
        <v>104338.09498043034</v>
      </c>
      <c r="L50" s="17">
        <f t="shared" si="19"/>
        <v>131143.48069188173</v>
      </c>
      <c r="M50" s="17">
        <f t="shared" si="19"/>
        <v>162701.21566293307</v>
      </c>
      <c r="N50" s="17">
        <f t="shared" si="19"/>
        <v>196341.44075897764</v>
      </c>
      <c r="O50" s="17">
        <f t="shared" si="19"/>
        <v>231850.56724924693</v>
      </c>
      <c r="P50" s="17">
        <f t="shared" si="19"/>
        <v>269655.77259527799</v>
      </c>
      <c r="Q50" s="17">
        <f t="shared" si="19"/>
        <v>309383.27651822584</v>
      </c>
      <c r="R50" s="17">
        <f t="shared" si="19"/>
        <v>346707.9072200277</v>
      </c>
      <c r="S50" s="17">
        <f t="shared" si="19"/>
        <v>380988.8985083779</v>
      </c>
      <c r="T50" s="17">
        <f t="shared" si="19"/>
        <v>412706.82502750563</v>
      </c>
      <c r="U50" s="17">
        <f t="shared" si="19"/>
        <v>441060.72903702891</v>
      </c>
      <c r="V50" s="17">
        <f t="shared" si="19"/>
        <v>466157.40490233205</v>
      </c>
      <c r="W50" s="17">
        <f t="shared" si="19"/>
        <v>486982.30615226441</v>
      </c>
      <c r="X50" s="17">
        <f t="shared" si="19"/>
        <v>505671.32009451138</v>
      </c>
      <c r="Y50" s="17">
        <f t="shared" si="19"/>
        <v>522224.44672907301</v>
      </c>
      <c r="Z50" s="17">
        <f t="shared" si="19"/>
        <v>536107.71422902786</v>
      </c>
      <c r="AA50" s="17">
        <f t="shared" si="19"/>
        <v>548923.0380751401</v>
      </c>
      <c r="AB50" s="17">
        <f t="shared" si="19"/>
        <v>559602.474613567</v>
      </c>
      <c r="AC50" s="17">
        <f t="shared" si="19"/>
        <v>568679.99567122979</v>
      </c>
      <c r="AD50" s="17">
        <f t="shared" si="19"/>
        <v>577757.51672889257</v>
      </c>
      <c r="AE50" s="17">
        <f t="shared" si="19"/>
        <v>585767.09413271281</v>
      </c>
      <c r="AF50" s="17">
        <f t="shared" si="19"/>
        <v>593242.6997096116</v>
      </c>
      <c r="AG50" s="17">
        <f t="shared" si="19"/>
        <v>599116.38980574638</v>
      </c>
      <c r="AH50" s="17">
        <f t="shared" si="19"/>
        <v>604990.07990188105</v>
      </c>
    </row>
    <row r="51" spans="1:34" ht="13.5" customHeight="1" x14ac:dyDescent="0.45">
      <c r="A51" s="6" t="s">
        <v>56</v>
      </c>
      <c r="B51" s="17">
        <f t="shared" ref="B51:AH51" si="20">SUM(B$46:B$47)*INDEX($B$23:$B$40,MATCH($A51,$A$23:$A$40,0),1)</f>
        <v>2661.0172609707265</v>
      </c>
      <c r="C51" s="17">
        <f t="shared" si="20"/>
        <v>3575.9353931064334</v>
      </c>
      <c r="D51" s="17">
        <f t="shared" si="20"/>
        <v>4733.9087170607654</v>
      </c>
      <c r="E51" s="17">
        <f t="shared" si="20"/>
        <v>6222.7733888858829</v>
      </c>
      <c r="F51" s="17">
        <f t="shared" si="20"/>
        <v>8113.3420810562193</v>
      </c>
      <c r="G51" s="17">
        <f t="shared" si="20"/>
        <v>10281.473026351388</v>
      </c>
      <c r="H51" s="17">
        <f t="shared" si="20"/>
        <v>13181.697418970834</v>
      </c>
      <c r="I51" s="17">
        <f t="shared" si="20"/>
        <v>16716.75414389553</v>
      </c>
      <c r="J51" s="17">
        <f t="shared" si="20"/>
        <v>21498.944862291002</v>
      </c>
      <c r="K51" s="17">
        <f t="shared" si="20"/>
        <v>27243.150623162528</v>
      </c>
      <c r="L51" s="17">
        <f t="shared" si="20"/>
        <v>34242.15861335065</v>
      </c>
      <c r="M51" s="17">
        <f t="shared" si="20"/>
        <v>42482.026585862957</v>
      </c>
      <c r="N51" s="17">
        <f t="shared" si="20"/>
        <v>51265.642191079125</v>
      </c>
      <c r="O51" s="17">
        <f t="shared" si="20"/>
        <v>60537.236441029527</v>
      </c>
      <c r="P51" s="17">
        <f t="shared" si="20"/>
        <v>70408.347311653401</v>
      </c>
      <c r="Q51" s="17">
        <f t="shared" si="20"/>
        <v>80781.379074003926</v>
      </c>
      <c r="R51" s="17">
        <f t="shared" si="20"/>
        <v>90527.009721696159</v>
      </c>
      <c r="S51" s="17">
        <f t="shared" si="20"/>
        <v>99477.932290821205</v>
      </c>
      <c r="T51" s="17">
        <f t="shared" si="20"/>
        <v>107759.62700431074</v>
      </c>
      <c r="U51" s="17">
        <f t="shared" si="20"/>
        <v>115162.96015727865</v>
      </c>
      <c r="V51" s="17">
        <f t="shared" si="20"/>
        <v>121715.81624370975</v>
      </c>
      <c r="W51" s="17">
        <f t="shared" si="20"/>
        <v>127153.29257074834</v>
      </c>
      <c r="X51" s="17">
        <f t="shared" si="20"/>
        <v>132033.07901809065</v>
      </c>
      <c r="Y51" s="17">
        <f t="shared" si="20"/>
        <v>136355.1755857367</v>
      </c>
      <c r="Z51" s="17">
        <f t="shared" si="20"/>
        <v>139980.15980376242</v>
      </c>
      <c r="AA51" s="17">
        <f t="shared" si="20"/>
        <v>143326.29908194</v>
      </c>
      <c r="AB51" s="17">
        <f t="shared" si="20"/>
        <v>146114.74848042132</v>
      </c>
      <c r="AC51" s="17">
        <f t="shared" si="20"/>
        <v>148484.93046913046</v>
      </c>
      <c r="AD51" s="17">
        <f t="shared" si="20"/>
        <v>150855.11245783957</v>
      </c>
      <c r="AE51" s="17">
        <f t="shared" si="20"/>
        <v>152946.44950670056</v>
      </c>
      <c r="AF51" s="17">
        <f t="shared" si="20"/>
        <v>154898.3640856375</v>
      </c>
      <c r="AG51" s="17">
        <f t="shared" si="20"/>
        <v>156432.01125480223</v>
      </c>
      <c r="AH51" s="17">
        <f t="shared" si="20"/>
        <v>157965.65842396696</v>
      </c>
    </row>
    <row r="52" spans="1:34" ht="13.5" customHeight="1" x14ac:dyDescent="0.45">
      <c r="A52" s="6" t="s">
        <v>57</v>
      </c>
      <c r="B52" s="17">
        <f t="shared" ref="B52:AH52" si="21">SUM(B$46:B$47)*INDEX($B$23:$B$40,MATCH($A52,$A$23:$A$40,0),1)</f>
        <v>9699.1153076132232</v>
      </c>
      <c r="C52" s="17">
        <f t="shared" si="21"/>
        <v>13033.891293761159</v>
      </c>
      <c r="D52" s="17">
        <f t="shared" si="21"/>
        <v>17254.57672744981</v>
      </c>
      <c r="E52" s="17">
        <f t="shared" si="21"/>
        <v>22681.324738921052</v>
      </c>
      <c r="F52" s="17">
        <f t="shared" si="21"/>
        <v>29572.239732698446</v>
      </c>
      <c r="G52" s="17">
        <f t="shared" si="21"/>
        <v>37474.838618040143</v>
      </c>
      <c r="H52" s="17">
        <f t="shared" si="21"/>
        <v>48045.837617012061</v>
      </c>
      <c r="I52" s="17">
        <f t="shared" si="21"/>
        <v>60930.7306603178</v>
      </c>
      <c r="J52" s="17">
        <f t="shared" si="21"/>
        <v>78361.289973486273</v>
      </c>
      <c r="K52" s="17">
        <f t="shared" si="21"/>
        <v>99298.288332160955</v>
      </c>
      <c r="L52" s="17">
        <f t="shared" si="21"/>
        <v>124808.90283714805</v>
      </c>
      <c r="M52" s="17">
        <f t="shared" si="21"/>
        <v>154842.31553126633</v>
      </c>
      <c r="N52" s="17">
        <f t="shared" si="21"/>
        <v>186857.62855545332</v>
      </c>
      <c r="O52" s="17">
        <f t="shared" si="21"/>
        <v>220651.57008098406</v>
      </c>
      <c r="P52" s="17">
        <f t="shared" si="21"/>
        <v>256630.68376530849</v>
      </c>
      <c r="Q52" s="17">
        <f t="shared" si="21"/>
        <v>294439.24390815792</v>
      </c>
      <c r="R52" s="17">
        <f t="shared" si="21"/>
        <v>329960.9959778511</v>
      </c>
      <c r="S52" s="17">
        <f t="shared" si="21"/>
        <v>362586.1244882131</v>
      </c>
      <c r="T52" s="17">
        <f t="shared" si="21"/>
        <v>392771.99105387513</v>
      </c>
      <c r="U52" s="17">
        <f t="shared" si="21"/>
        <v>419756.32631711842</v>
      </c>
      <c r="V52" s="17">
        <f t="shared" si="21"/>
        <v>443640.7661923056</v>
      </c>
      <c r="W52" s="17">
        <f t="shared" si="21"/>
        <v>463459.76949299278</v>
      </c>
      <c r="X52" s="17">
        <f t="shared" si="21"/>
        <v>481246.05450642999</v>
      </c>
      <c r="Y52" s="17">
        <f t="shared" si="21"/>
        <v>496999.62123261724</v>
      </c>
      <c r="Z52" s="17">
        <f t="shared" si="21"/>
        <v>510212.29009974207</v>
      </c>
      <c r="AA52" s="17">
        <f t="shared" si="21"/>
        <v>522408.59982324182</v>
      </c>
      <c r="AB52" s="17">
        <f t="shared" si="21"/>
        <v>532572.19125949172</v>
      </c>
      <c r="AC52" s="17">
        <f t="shared" si="21"/>
        <v>541211.24398030411</v>
      </c>
      <c r="AD52" s="17">
        <f t="shared" si="21"/>
        <v>549850.29670111637</v>
      </c>
      <c r="AE52" s="17">
        <f t="shared" si="21"/>
        <v>557472.99027830386</v>
      </c>
      <c r="AF52" s="17">
        <f t="shared" si="21"/>
        <v>564587.50428367872</v>
      </c>
      <c r="AG52" s="17">
        <f t="shared" si="21"/>
        <v>570177.47957361606</v>
      </c>
      <c r="AH52" s="17">
        <f t="shared" si="21"/>
        <v>575767.45486355352</v>
      </c>
    </row>
    <row r="53" spans="1:34" ht="13.5" customHeight="1" x14ac:dyDescent="0.45">
      <c r="A53" s="6" t="s">
        <v>58</v>
      </c>
      <c r="B53" s="17">
        <f t="shared" ref="B53:AH53" si="22">SUM(B$46:B$47)*INDEX($B$23:$B$40,MATCH($A53,$A$23:$A$40,0),1)</f>
        <v>468.17380011904118</v>
      </c>
      <c r="C53" s="17">
        <f t="shared" si="22"/>
        <v>629.14257886478003</v>
      </c>
      <c r="D53" s="17">
        <f t="shared" si="22"/>
        <v>832.87397868080734</v>
      </c>
      <c r="E53" s="17">
        <f t="shared" si="22"/>
        <v>1094.8217087819924</v>
      </c>
      <c r="F53" s="17">
        <f t="shared" si="22"/>
        <v>1427.4444023591798</v>
      </c>
      <c r="G53" s="17">
        <f t="shared" si="22"/>
        <v>1808.9008170553541</v>
      </c>
      <c r="H53" s="17">
        <f t="shared" si="22"/>
        <v>2319.1602186028895</v>
      </c>
      <c r="I53" s="17">
        <f t="shared" si="22"/>
        <v>2941.1106902584638</v>
      </c>
      <c r="J53" s="17">
        <f t="shared" si="22"/>
        <v>3782.4793030680157</v>
      </c>
      <c r="K53" s="17">
        <f t="shared" si="22"/>
        <v>4793.1028263261369</v>
      </c>
      <c r="L53" s="17">
        <f t="shared" si="22"/>
        <v>6024.4936240823909</v>
      </c>
      <c r="M53" s="17">
        <f t="shared" si="22"/>
        <v>7474.1987266201322</v>
      </c>
      <c r="N53" s="17">
        <f t="shared" si="22"/>
        <v>9019.5696481070645</v>
      </c>
      <c r="O53" s="17">
        <f t="shared" si="22"/>
        <v>10650.794509676605</v>
      </c>
      <c r="P53" s="17">
        <f t="shared" si="22"/>
        <v>12387.497069061919</v>
      </c>
      <c r="Q53" s="17">
        <f t="shared" si="22"/>
        <v>14212.506538246487</v>
      </c>
      <c r="R53" s="17">
        <f t="shared" si="22"/>
        <v>15927.132370181989</v>
      </c>
      <c r="S53" s="17">
        <f t="shared" si="22"/>
        <v>17501.938928268672</v>
      </c>
      <c r="T53" s="17">
        <f t="shared" si="22"/>
        <v>18959.00293995635</v>
      </c>
      <c r="U53" s="17">
        <f t="shared" si="22"/>
        <v>20261.529859495338</v>
      </c>
      <c r="V53" s="17">
        <f t="shared" si="22"/>
        <v>21414.425626318924</v>
      </c>
      <c r="W53" s="17">
        <f t="shared" si="22"/>
        <v>22371.083815810831</v>
      </c>
      <c r="X53" s="17">
        <f t="shared" si="22"/>
        <v>23229.623216636905</v>
      </c>
      <c r="Y53" s="17">
        <f t="shared" si="22"/>
        <v>23990.043828797141</v>
      </c>
      <c r="Z53" s="17">
        <f t="shared" si="22"/>
        <v>24627.815955125083</v>
      </c>
      <c r="AA53" s="17">
        <f t="shared" si="22"/>
        <v>25216.528687120106</v>
      </c>
      <c r="AB53" s="17">
        <f t="shared" si="22"/>
        <v>25707.122630449288</v>
      </c>
      <c r="AC53" s="17">
        <f t="shared" si="22"/>
        <v>26124.127482279098</v>
      </c>
      <c r="AD53" s="17">
        <f t="shared" si="22"/>
        <v>26541.132334108905</v>
      </c>
      <c r="AE53" s="17">
        <f t="shared" si="22"/>
        <v>26909.077791605792</v>
      </c>
      <c r="AF53" s="17">
        <f t="shared" si="22"/>
        <v>27252.493551936223</v>
      </c>
      <c r="AG53" s="17">
        <f t="shared" si="22"/>
        <v>27522.320220767273</v>
      </c>
      <c r="AH53" s="17">
        <f t="shared" si="22"/>
        <v>27792.146889598327</v>
      </c>
    </row>
    <row r="54" spans="1:34" ht="13.5" customHeight="1" x14ac:dyDescent="0.45">
      <c r="A54" s="6" t="s">
        <v>59</v>
      </c>
      <c r="B54" s="17">
        <f t="shared" ref="B54:AH54" si="23">SUM(B$46:B$47)*INDEX($B$23:$B$40,MATCH($A54,$A$23:$A$40,0),1)</f>
        <v>5044.9169417239318</v>
      </c>
      <c r="C54" s="17">
        <f t="shared" si="23"/>
        <v>6779.473892105404</v>
      </c>
      <c r="D54" s="17">
        <f t="shared" si="23"/>
        <v>8974.8295276229619</v>
      </c>
      <c r="E54" s="17">
        <f t="shared" si="23"/>
        <v>11797.508928088304</v>
      </c>
      <c r="F54" s="17">
        <f t="shared" si="23"/>
        <v>15381.763026892482</v>
      </c>
      <c r="G54" s="17">
        <f t="shared" si="23"/>
        <v>19492.236377901627</v>
      </c>
      <c r="H54" s="17">
        <f t="shared" si="23"/>
        <v>24990.656620312748</v>
      </c>
      <c r="I54" s="17">
        <f t="shared" si="23"/>
        <v>31692.630268924837</v>
      </c>
      <c r="J54" s="17">
        <f t="shared" si="23"/>
        <v>40758.995725339533</v>
      </c>
      <c r="K54" s="17">
        <f t="shared" si="23"/>
        <v>51649.20729397759</v>
      </c>
      <c r="L54" s="17">
        <f t="shared" si="23"/>
        <v>64918.348574211341</v>
      </c>
      <c r="M54" s="17">
        <f t="shared" si="23"/>
        <v>80539.987013689723</v>
      </c>
      <c r="N54" s="17">
        <f t="shared" si="23"/>
        <v>97192.494994859575</v>
      </c>
      <c r="O54" s="17">
        <f t="shared" si="23"/>
        <v>114770.14230831663</v>
      </c>
      <c r="P54" s="17">
        <f t="shared" si="23"/>
        <v>133484.38937286942</v>
      </c>
      <c r="Q54" s="17">
        <f t="shared" si="23"/>
        <v>153150.20832206047</v>
      </c>
      <c r="R54" s="17">
        <f t="shared" si="23"/>
        <v>171626.56241545369</v>
      </c>
      <c r="S54" s="17">
        <f t="shared" si="23"/>
        <v>188596.26102483628</v>
      </c>
      <c r="T54" s="17">
        <f t="shared" si="23"/>
        <v>204297.19712136785</v>
      </c>
      <c r="U54" s="17">
        <f t="shared" si="23"/>
        <v>218332.88241978243</v>
      </c>
      <c r="V54" s="17">
        <f t="shared" si="23"/>
        <v>230756.18202478217</v>
      </c>
      <c r="W54" s="17">
        <f t="shared" si="23"/>
        <v>241064.87744169682</v>
      </c>
      <c r="X54" s="17">
        <f t="shared" si="23"/>
        <v>250316.27076456897</v>
      </c>
      <c r="Y54" s="17">
        <f t="shared" si="23"/>
        <v>258510.36199339858</v>
      </c>
      <c r="Z54" s="17">
        <f t="shared" si="23"/>
        <v>265382.82560467505</v>
      </c>
      <c r="AA54" s="17">
        <f t="shared" si="23"/>
        <v>271726.63816893019</v>
      </c>
      <c r="AB54" s="17">
        <f t="shared" si="23"/>
        <v>277013.14863914286</v>
      </c>
      <c r="AC54" s="17">
        <f t="shared" si="23"/>
        <v>281506.68253882363</v>
      </c>
      <c r="AD54" s="17">
        <f t="shared" si="23"/>
        <v>286000.21643850434</v>
      </c>
      <c r="AE54" s="17">
        <f t="shared" si="23"/>
        <v>289965.09929116385</v>
      </c>
      <c r="AF54" s="17">
        <f t="shared" si="23"/>
        <v>293665.65662031271</v>
      </c>
      <c r="AG54" s="17">
        <f t="shared" si="23"/>
        <v>296573.23737892968</v>
      </c>
      <c r="AH54" s="17">
        <f t="shared" si="23"/>
        <v>299480.81813754659</v>
      </c>
    </row>
    <row r="55" spans="1:34" ht="13.5" customHeight="1" x14ac:dyDescent="0.45">
      <c r="A55" s="6" t="s">
        <v>60</v>
      </c>
      <c r="B55" s="17">
        <f t="shared" ref="B55:AH55" si="24">SUM(B$46:B$47)*INDEX($B$23:$B$40,MATCH($A55,$A$23:$A$40,0),1)</f>
        <v>20850.946377360531</v>
      </c>
      <c r="C55" s="17">
        <f t="shared" si="24"/>
        <v>28019.975001352737</v>
      </c>
      <c r="D55" s="17">
        <f t="shared" si="24"/>
        <v>37093.512418159189</v>
      </c>
      <c r="E55" s="17">
        <f t="shared" si="24"/>
        <v>48759.816838915642</v>
      </c>
      <c r="F55" s="17">
        <f t="shared" si="24"/>
        <v>63573.75547859964</v>
      </c>
      <c r="G55" s="17">
        <f t="shared" si="24"/>
        <v>80562.590065472643</v>
      </c>
      <c r="H55" s="17">
        <f t="shared" si="24"/>
        <v>103287.89297115956</v>
      </c>
      <c r="I55" s="17">
        <f t="shared" si="24"/>
        <v>130987.55478599641</v>
      </c>
      <c r="J55" s="17">
        <f t="shared" si="24"/>
        <v>168459.39072561008</v>
      </c>
      <c r="K55" s="17">
        <f t="shared" si="24"/>
        <v>213469.29278718683</v>
      </c>
      <c r="L55" s="17">
        <f t="shared" si="24"/>
        <v>268311.45500784589</v>
      </c>
      <c r="M55" s="17">
        <f t="shared" si="24"/>
        <v>332876.63005248632</v>
      </c>
      <c r="N55" s="17">
        <f t="shared" si="24"/>
        <v>401702.45116606244</v>
      </c>
      <c r="O55" s="17">
        <f t="shared" si="24"/>
        <v>474351.9290081705</v>
      </c>
      <c r="P55" s="17">
        <f t="shared" si="24"/>
        <v>551699.04225961794</v>
      </c>
      <c r="Q55" s="17">
        <f t="shared" si="24"/>
        <v>632979.05957469833</v>
      </c>
      <c r="R55" s="17">
        <f t="shared" si="24"/>
        <v>709342.94681023748</v>
      </c>
      <c r="S55" s="17">
        <f t="shared" si="24"/>
        <v>779479.73594502453</v>
      </c>
      <c r="T55" s="17">
        <f t="shared" si="24"/>
        <v>844372.65299496776</v>
      </c>
      <c r="U55" s="17">
        <f t="shared" si="24"/>
        <v>902382.98793355329</v>
      </c>
      <c r="V55" s="17">
        <f t="shared" si="24"/>
        <v>953729.23543098313</v>
      </c>
      <c r="W55" s="17">
        <f t="shared" si="24"/>
        <v>996335.69612033968</v>
      </c>
      <c r="X55" s="17">
        <f t="shared" si="24"/>
        <v>1034572.2634056598</v>
      </c>
      <c r="Y55" s="17">
        <f t="shared" si="24"/>
        <v>1068438.9372869432</v>
      </c>
      <c r="Z55" s="17">
        <f t="shared" si="24"/>
        <v>1096843.244413181</v>
      </c>
      <c r="AA55" s="17">
        <f t="shared" si="24"/>
        <v>1123062.6048374004</v>
      </c>
      <c r="AB55" s="17">
        <f t="shared" si="24"/>
        <v>1144912.0718575835</v>
      </c>
      <c r="AC55" s="17">
        <f t="shared" si="24"/>
        <v>1163484.1188247388</v>
      </c>
      <c r="AD55" s="17">
        <f t="shared" si="24"/>
        <v>1182056.1657918943</v>
      </c>
      <c r="AE55" s="17">
        <f t="shared" si="24"/>
        <v>1198443.2660570315</v>
      </c>
      <c r="AF55" s="17">
        <f t="shared" si="24"/>
        <v>1213737.8929711594</v>
      </c>
      <c r="AG55" s="17">
        <f t="shared" si="24"/>
        <v>1225755.09983226</v>
      </c>
      <c r="AH55" s="17">
        <f t="shared" si="24"/>
        <v>1237772.3066933607</v>
      </c>
    </row>
    <row r="56" spans="1:34" ht="13.5" customHeight="1" x14ac:dyDescent="0.45">
      <c r="A56" s="6" t="s">
        <v>61</v>
      </c>
      <c r="B56" s="17">
        <f t="shared" ref="B56:AH56" si="25">SUM(B$46:B$47)*INDEX($B$23:$B$40,MATCH($A56,$A$23:$A$40,0),1)</f>
        <v>1704.0149342568041</v>
      </c>
      <c r="C56" s="17">
        <f t="shared" si="25"/>
        <v>2289.8939451328388</v>
      </c>
      <c r="D56" s="17">
        <f t="shared" si="25"/>
        <v>3031.4163194632324</v>
      </c>
      <c r="E56" s="17">
        <f t="shared" si="25"/>
        <v>3984.8290135815159</v>
      </c>
      <c r="F56" s="17">
        <f t="shared" si="25"/>
        <v>5195.4777879984849</v>
      </c>
      <c r="G56" s="17">
        <f t="shared" si="25"/>
        <v>6583.8669444294137</v>
      </c>
      <c r="H56" s="17">
        <f t="shared" si="25"/>
        <v>8441.0610897678689</v>
      </c>
      <c r="I56" s="17">
        <f t="shared" si="25"/>
        <v>10704.777879984849</v>
      </c>
      <c r="J56" s="17">
        <f t="shared" si="25"/>
        <v>13767.11216925491</v>
      </c>
      <c r="K56" s="17">
        <f t="shared" si="25"/>
        <v>17445.484551701746</v>
      </c>
      <c r="L56" s="17">
        <f t="shared" si="25"/>
        <v>21927.384881770464</v>
      </c>
      <c r="M56" s="17">
        <f t="shared" si="25"/>
        <v>27203.885071154156</v>
      </c>
      <c r="N56" s="17">
        <f t="shared" si="25"/>
        <v>32828.580704507331</v>
      </c>
      <c r="O56" s="17">
        <f t="shared" si="25"/>
        <v>38765.759428602345</v>
      </c>
      <c r="P56" s="17">
        <f t="shared" si="25"/>
        <v>45086.845949894479</v>
      </c>
      <c r="Q56" s="17">
        <f t="shared" si="25"/>
        <v>51729.343650235372</v>
      </c>
      <c r="R56" s="17">
        <f t="shared" si="25"/>
        <v>57970.077376765323</v>
      </c>
      <c r="S56" s="17">
        <f t="shared" si="25"/>
        <v>63701.910069801415</v>
      </c>
      <c r="T56" s="17">
        <f t="shared" si="25"/>
        <v>69005.194524105827</v>
      </c>
      <c r="U56" s="17">
        <f t="shared" si="25"/>
        <v>73746.009415074936</v>
      </c>
      <c r="V56" s="17">
        <f t="shared" si="25"/>
        <v>77942.210919322548</v>
      </c>
      <c r="W56" s="17">
        <f t="shared" si="25"/>
        <v>81424.165359017366</v>
      </c>
      <c r="X56" s="17">
        <f t="shared" si="25"/>
        <v>84548.996266435788</v>
      </c>
      <c r="Y56" s="17">
        <f t="shared" si="25"/>
        <v>87316.703641577828</v>
      </c>
      <c r="Z56" s="17">
        <f t="shared" si="25"/>
        <v>89638.006601374378</v>
      </c>
      <c r="AA56" s="17">
        <f t="shared" si="25"/>
        <v>91780.74779503273</v>
      </c>
      <c r="AB56" s="17">
        <f t="shared" si="25"/>
        <v>93566.365456414685</v>
      </c>
      <c r="AC56" s="17">
        <f t="shared" si="25"/>
        <v>95084.14046858935</v>
      </c>
      <c r="AD56" s="17">
        <f t="shared" si="25"/>
        <v>96601.915480764015</v>
      </c>
      <c r="AE56" s="17">
        <f t="shared" si="25"/>
        <v>97941.128726800496</v>
      </c>
      <c r="AF56" s="17">
        <f t="shared" si="25"/>
        <v>99191.061089767856</v>
      </c>
      <c r="AG56" s="17">
        <f t="shared" si="25"/>
        <v>100173.15080352794</v>
      </c>
      <c r="AH56" s="17">
        <f t="shared" si="25"/>
        <v>101155.24051728802</v>
      </c>
    </row>
    <row r="57" spans="1:34" ht="13.5" customHeight="1" x14ac:dyDescent="0.45">
      <c r="A57" s="6" t="s">
        <v>62</v>
      </c>
      <c r="B57" s="17">
        <f t="shared" ref="B57:AH57" si="26">SUM(B$46:B$47)*INDEX($B$23:$B$40,MATCH($A57,$A$23:$A$40,0),1)</f>
        <v>3106.8151074076068</v>
      </c>
      <c r="C57" s="17">
        <f t="shared" si="26"/>
        <v>4175.0086575401756</v>
      </c>
      <c r="D57" s="17">
        <f t="shared" si="26"/>
        <v>5526.9762188193263</v>
      </c>
      <c r="E57" s="17">
        <f t="shared" si="26"/>
        <v>7265.2690601157929</v>
      </c>
      <c r="F57" s="17">
        <f t="shared" si="26"/>
        <v>9472.5630377144062</v>
      </c>
      <c r="G57" s="17">
        <f t="shared" si="26"/>
        <v>12003.919024944535</v>
      </c>
      <c r="H57" s="17">
        <f t="shared" si="26"/>
        <v>15390.015421243435</v>
      </c>
      <c r="I57" s="17">
        <f t="shared" si="26"/>
        <v>19517.297043810755</v>
      </c>
      <c r="J57" s="17">
        <f t="shared" si="26"/>
        <v>25100.643904550612</v>
      </c>
      <c r="K57" s="17">
        <f t="shared" si="26"/>
        <v>31807.171329112774</v>
      </c>
      <c r="L57" s="17">
        <f t="shared" si="26"/>
        <v>39978.716880399676</v>
      </c>
      <c r="M57" s="17">
        <f t="shared" si="26"/>
        <v>49599.002579225496</v>
      </c>
      <c r="N57" s="17">
        <f t="shared" si="26"/>
        <v>59854.129466298706</v>
      </c>
      <c r="O57" s="17">
        <f t="shared" si="26"/>
        <v>70678.985624875975</v>
      </c>
      <c r="P57" s="17">
        <f t="shared" si="26"/>
        <v>82203.794888443968</v>
      </c>
      <c r="Q57" s="17">
        <f t="shared" si="26"/>
        <v>94314.611402701848</v>
      </c>
      <c r="R57" s="17">
        <f t="shared" si="26"/>
        <v>105692.91885359735</v>
      </c>
      <c r="S57" s="17">
        <f t="shared" si="26"/>
        <v>116143.38149090053</v>
      </c>
      <c r="T57" s="17">
        <f t="shared" si="26"/>
        <v>125812.50112728385</v>
      </c>
      <c r="U57" s="17">
        <f t="shared" si="26"/>
        <v>134456.10807495983</v>
      </c>
      <c r="V57" s="17">
        <f t="shared" si="26"/>
        <v>142106.75829230016</v>
      </c>
      <c r="W57" s="17">
        <f t="shared" si="26"/>
        <v>148455.17017477404</v>
      </c>
      <c r="X57" s="17">
        <f t="shared" si="26"/>
        <v>154152.46288981472</v>
      </c>
      <c r="Y57" s="17">
        <f t="shared" si="26"/>
        <v>159198.63643742216</v>
      </c>
      <c r="Z57" s="17">
        <f t="shared" si="26"/>
        <v>163430.91102573811</v>
      </c>
      <c r="AA57" s="17">
        <f t="shared" si="26"/>
        <v>167337.62603033741</v>
      </c>
      <c r="AB57" s="17">
        <f t="shared" si="26"/>
        <v>170593.22186750351</v>
      </c>
      <c r="AC57" s="17">
        <f t="shared" si="26"/>
        <v>173360.47832909471</v>
      </c>
      <c r="AD57" s="17">
        <f t="shared" si="26"/>
        <v>176127.73479068588</v>
      </c>
      <c r="AE57" s="17">
        <f t="shared" si="26"/>
        <v>178569.43166856046</v>
      </c>
      <c r="AF57" s="17">
        <f t="shared" si="26"/>
        <v>180848.34875457673</v>
      </c>
      <c r="AG57" s="17">
        <f t="shared" si="26"/>
        <v>182638.92646501807</v>
      </c>
      <c r="AH57" s="17">
        <f t="shared" si="26"/>
        <v>184429.50417545941</v>
      </c>
    </row>
    <row r="58" spans="1:34" ht="13.5" customHeight="1" x14ac:dyDescent="0.45">
      <c r="A58" s="6" t="s">
        <v>63</v>
      </c>
      <c r="B58" s="17">
        <f t="shared" ref="B58:AH58" si="27">SUM(B$46:B$47)*INDEX($B$23:$B$40,MATCH($A58,$A$23:$A$40,0),1)</f>
        <v>4814.272496077052</v>
      </c>
      <c r="C58" s="17">
        <f t="shared" si="27"/>
        <v>6469.5286510470205</v>
      </c>
      <c r="D58" s="17">
        <f t="shared" si="27"/>
        <v>8564.5166116552136</v>
      </c>
      <c r="E58" s="17">
        <f t="shared" si="27"/>
        <v>11258.148233320708</v>
      </c>
      <c r="F58" s="17">
        <f t="shared" si="27"/>
        <v>14678.536740436122</v>
      </c>
      <c r="G58" s="17">
        <f t="shared" si="27"/>
        <v>18601.086710675827</v>
      </c>
      <c r="H58" s="17">
        <f t="shared" si="27"/>
        <v>23848.129159677505</v>
      </c>
      <c r="I58" s="17">
        <f t="shared" si="27"/>
        <v>30243.700737694566</v>
      </c>
      <c r="J58" s="17">
        <f t="shared" si="27"/>
        <v>38895.568421622207</v>
      </c>
      <c r="K58" s="17">
        <f t="shared" si="27"/>
        <v>49287.899283949278</v>
      </c>
      <c r="L58" s="17">
        <f t="shared" si="27"/>
        <v>61950.399509406052</v>
      </c>
      <c r="M58" s="17">
        <f t="shared" si="27"/>
        <v>76857.844993957755</v>
      </c>
      <c r="N58" s="17">
        <f t="shared" si="27"/>
        <v>92749.030535865662</v>
      </c>
      <c r="O58" s="17">
        <f t="shared" si="27"/>
        <v>109523.05971899067</v>
      </c>
      <c r="P58" s="17">
        <f t="shared" si="27"/>
        <v>127381.72537561099</v>
      </c>
      <c r="Q58" s="17">
        <f t="shared" si="27"/>
        <v>146148.45877748317</v>
      </c>
      <c r="R58" s="17">
        <f t="shared" si="27"/>
        <v>163780.10749779051</v>
      </c>
      <c r="S58" s="17">
        <f t="shared" si="27"/>
        <v>179973.98228811572</v>
      </c>
      <c r="T58" s="17">
        <f t="shared" si="27"/>
        <v>194957.10008477172</v>
      </c>
      <c r="U58" s="17">
        <f t="shared" si="27"/>
        <v>208351.09932723697</v>
      </c>
      <c r="V58" s="17">
        <f t="shared" si="27"/>
        <v>220206.42822358097</v>
      </c>
      <c r="W58" s="17">
        <f t="shared" si="27"/>
        <v>230043.82879714298</v>
      </c>
      <c r="X58" s="17">
        <f t="shared" si="27"/>
        <v>238872.26520931406</v>
      </c>
      <c r="Y58" s="17">
        <f t="shared" si="27"/>
        <v>246691.73746009413</v>
      </c>
      <c r="Z58" s="17">
        <f t="shared" si="27"/>
        <v>253250.0045091355</v>
      </c>
      <c r="AA58" s="17">
        <f t="shared" si="27"/>
        <v>259303.78947748136</v>
      </c>
      <c r="AB58" s="17">
        <f t="shared" si="27"/>
        <v>264348.61028443626</v>
      </c>
      <c r="AC58" s="17">
        <f t="shared" si="27"/>
        <v>268636.7079703479</v>
      </c>
      <c r="AD58" s="17">
        <f t="shared" si="27"/>
        <v>272924.80565625959</v>
      </c>
      <c r="AE58" s="17">
        <f t="shared" si="27"/>
        <v>276708.42126147571</v>
      </c>
      <c r="AF58" s="17">
        <f t="shared" si="27"/>
        <v>280239.79582634417</v>
      </c>
      <c r="AG58" s="17">
        <f t="shared" si="27"/>
        <v>283014.44727016933</v>
      </c>
      <c r="AH58" s="17">
        <f t="shared" si="27"/>
        <v>285789.09871399455</v>
      </c>
    </row>
    <row r="59" spans="1:34" ht="13.5" customHeight="1" x14ac:dyDescent="0.45">
      <c r="A59" s="6" t="s">
        <v>64</v>
      </c>
      <c r="B59" s="17">
        <f t="shared" ref="B59:AH59" si="28">SUM(B$46:B$47)*INDEX($B$23:$B$40,MATCH($A59,$A$23:$A$40,0),1)</f>
        <v>1765.9791136843244</v>
      </c>
      <c r="C59" s="17">
        <f t="shared" si="28"/>
        <v>2373.1628158649423</v>
      </c>
      <c r="D59" s="17">
        <f t="shared" si="28"/>
        <v>3141.649640170986</v>
      </c>
      <c r="E59" s="17">
        <f t="shared" si="28"/>
        <v>4129.7318868026623</v>
      </c>
      <c r="F59" s="17">
        <f t="shared" si="28"/>
        <v>5384.4042530166116</v>
      </c>
      <c r="G59" s="17">
        <f t="shared" si="28"/>
        <v>6823.2802878632101</v>
      </c>
      <c r="H59" s="17">
        <f t="shared" si="28"/>
        <v>8748.0087657594286</v>
      </c>
      <c r="I59" s="17">
        <f t="shared" si="28"/>
        <v>11094.042530166116</v>
      </c>
      <c r="J59" s="17">
        <f t="shared" si="28"/>
        <v>14267.734429955088</v>
      </c>
      <c r="K59" s="17">
        <f t="shared" si="28"/>
        <v>18079.865808127266</v>
      </c>
      <c r="L59" s="17">
        <f t="shared" si="28"/>
        <v>22724.744332016664</v>
      </c>
      <c r="M59" s="17">
        <f t="shared" si="28"/>
        <v>28193.117255559762</v>
      </c>
      <c r="N59" s="17">
        <f t="shared" si="28"/>
        <v>34022.347275580323</v>
      </c>
      <c r="O59" s="17">
        <f t="shared" si="28"/>
        <v>40175.423407824252</v>
      </c>
      <c r="P59" s="17">
        <f t="shared" si="28"/>
        <v>46726.367620799734</v>
      </c>
      <c r="Q59" s="17">
        <f t="shared" si="28"/>
        <v>53610.410692062113</v>
      </c>
      <c r="R59" s="17">
        <f t="shared" si="28"/>
        <v>60078.08019046588</v>
      </c>
      <c r="S59" s="17">
        <f t="shared" si="28"/>
        <v>66018.343163248734</v>
      </c>
      <c r="T59" s="17">
        <f t="shared" si="28"/>
        <v>71514.47432498241</v>
      </c>
      <c r="U59" s="17">
        <f t="shared" si="28"/>
        <v>76427.682484714023</v>
      </c>
      <c r="V59" s="17">
        <f t="shared" si="28"/>
        <v>80776.473134570639</v>
      </c>
      <c r="W59" s="17">
        <f t="shared" si="28"/>
        <v>84385.044099345265</v>
      </c>
      <c r="X59" s="17">
        <f t="shared" si="28"/>
        <v>87623.505221578918</v>
      </c>
      <c r="Y59" s="17">
        <f t="shared" si="28"/>
        <v>90491.85650127157</v>
      </c>
      <c r="Z59" s="17">
        <f t="shared" si="28"/>
        <v>92897.570477787987</v>
      </c>
      <c r="AA59" s="17">
        <f t="shared" si="28"/>
        <v>95118.229533033926</v>
      </c>
      <c r="AB59" s="17">
        <f t="shared" si="28"/>
        <v>96968.778745738862</v>
      </c>
      <c r="AC59" s="17">
        <f t="shared" si="28"/>
        <v>98541.745576538058</v>
      </c>
      <c r="AD59" s="17">
        <f t="shared" si="28"/>
        <v>100114.71240733725</v>
      </c>
      <c r="AE59" s="17">
        <f t="shared" si="28"/>
        <v>101502.62431686596</v>
      </c>
      <c r="AF59" s="17">
        <f t="shared" si="28"/>
        <v>102798.00876575943</v>
      </c>
      <c r="AG59" s="17">
        <f t="shared" si="28"/>
        <v>103815.81083274714</v>
      </c>
      <c r="AH59" s="17">
        <f t="shared" si="28"/>
        <v>104833.61289973486</v>
      </c>
    </row>
    <row r="60" spans="1:34" ht="13.5" customHeight="1" x14ac:dyDescent="0.45">
      <c r="A60" s="6" t="s">
        <v>65</v>
      </c>
      <c r="B60" s="17">
        <f t="shared" ref="B60:AH60" si="29">SUM(B$46:B$47)*INDEX($B$23:$B$40,MATCH($A60,$A$23:$A$40,0),1)</f>
        <v>8351.3944050646605</v>
      </c>
      <c r="C60" s="17">
        <f t="shared" si="29"/>
        <v>11222.793355337913</v>
      </c>
      <c r="D60" s="17">
        <f t="shared" si="29"/>
        <v>14857.002002056164</v>
      </c>
      <c r="E60" s="17">
        <f t="shared" si="29"/>
        <v>19529.687246361125</v>
      </c>
      <c r="F60" s="17">
        <f t="shared" si="29"/>
        <v>25463.089118554188</v>
      </c>
      <c r="G60" s="17">
        <f t="shared" si="29"/>
        <v>32267.598398355065</v>
      </c>
      <c r="H60" s="17">
        <f t="shared" si="29"/>
        <v>41369.725664195656</v>
      </c>
      <c r="I60" s="17">
        <f t="shared" si="29"/>
        <v>52464.224518875235</v>
      </c>
      <c r="J60" s="17">
        <f t="shared" si="29"/>
        <v>67472.755803257387</v>
      </c>
      <c r="K60" s="17">
        <f t="shared" si="29"/>
        <v>85500.49600490593</v>
      </c>
      <c r="L60" s="17">
        <f t="shared" si="29"/>
        <v>107466.33479429323</v>
      </c>
      <c r="M60" s="17">
        <f t="shared" si="29"/>
        <v>133326.5155204444</v>
      </c>
      <c r="N60" s="17">
        <f t="shared" si="29"/>
        <v>160893.2056346157</v>
      </c>
      <c r="O60" s="17">
        <f t="shared" si="29"/>
        <v>189991.37853290763</v>
      </c>
      <c r="P60" s="17">
        <f t="shared" si="29"/>
        <v>220971.0874231192</v>
      </c>
      <c r="Q60" s="17">
        <f t="shared" si="29"/>
        <v>253526.03574842628</v>
      </c>
      <c r="R60" s="17">
        <f t="shared" si="29"/>
        <v>284111.93477986398</v>
      </c>
      <c r="S60" s="17">
        <f t="shared" si="29"/>
        <v>312203.70470573381</v>
      </c>
      <c r="T60" s="17">
        <f t="shared" si="29"/>
        <v>338195.15538480959</v>
      </c>
      <c r="U60" s="17">
        <f t="shared" si="29"/>
        <v>361429.93705246825</v>
      </c>
      <c r="V60" s="17">
        <f t="shared" si="29"/>
        <v>381995.56301065953</v>
      </c>
      <c r="W60" s="17">
        <f t="shared" si="29"/>
        <v>399060.65689086082</v>
      </c>
      <c r="X60" s="17">
        <f t="shared" si="29"/>
        <v>414375.4847320671</v>
      </c>
      <c r="Y60" s="17">
        <f t="shared" si="29"/>
        <v>427940.04653427837</v>
      </c>
      <c r="Z60" s="17">
        <f t="shared" si="29"/>
        <v>439316.77578774589</v>
      </c>
      <c r="AA60" s="17">
        <f t="shared" si="29"/>
        <v>449818.37202171591</v>
      </c>
      <c r="AB60" s="17">
        <f t="shared" si="29"/>
        <v>458569.70221669093</v>
      </c>
      <c r="AC60" s="17">
        <f t="shared" si="29"/>
        <v>466008.33288241975</v>
      </c>
      <c r="AD60" s="17">
        <f t="shared" si="29"/>
        <v>473446.96354814852</v>
      </c>
      <c r="AE60" s="17">
        <f t="shared" si="29"/>
        <v>480010.46119437978</v>
      </c>
      <c r="AF60" s="17">
        <f t="shared" si="29"/>
        <v>486136.39233086229</v>
      </c>
      <c r="AG60" s="17">
        <f t="shared" si="29"/>
        <v>490949.62393809855</v>
      </c>
      <c r="AH60" s="17">
        <f t="shared" si="29"/>
        <v>495762.85554533481</v>
      </c>
    </row>
    <row r="61" spans="1:34" ht="13.5" customHeight="1" x14ac:dyDescent="0.45">
      <c r="A61" s="6" t="s">
        <v>66</v>
      </c>
      <c r="B61" s="17">
        <f t="shared" ref="B61:AH61" si="30">SUM(B$46:B$47)*INDEX($B$23:$B$40,MATCH($A61,$A$23:$A$40,0),1)</f>
        <v>2203.1708240896055</v>
      </c>
      <c r="C61" s="17">
        <f t="shared" si="30"/>
        <v>2960.6709593636706</v>
      </c>
      <c r="D61" s="17">
        <f t="shared" si="30"/>
        <v>3919.4069584979165</v>
      </c>
      <c r="E61" s="17">
        <f t="shared" si="30"/>
        <v>5152.1021589740812</v>
      </c>
      <c r="F61" s="17">
        <f t="shared" si="30"/>
        <v>6717.3854228667269</v>
      </c>
      <c r="G61" s="17">
        <f t="shared" si="30"/>
        <v>8512.4744332016653</v>
      </c>
      <c r="H61" s="17">
        <f t="shared" si="30"/>
        <v>10913.695146366537</v>
      </c>
      <c r="I61" s="17">
        <f t="shared" si="30"/>
        <v>13840.520895333946</v>
      </c>
      <c r="J61" s="17">
        <f t="shared" si="30"/>
        <v>17799.902602673013</v>
      </c>
      <c r="K61" s="17">
        <f t="shared" si="30"/>
        <v>22555.778006240642</v>
      </c>
      <c r="L61" s="17">
        <f t="shared" si="30"/>
        <v>28350.558230975956</v>
      </c>
      <c r="M61" s="17">
        <f t="shared" si="30"/>
        <v>35172.699889977092</v>
      </c>
      <c r="N61" s="17">
        <f t="shared" si="30"/>
        <v>42445.03363815089</v>
      </c>
      <c r="O61" s="17">
        <f t="shared" si="30"/>
        <v>50121.385927889904</v>
      </c>
      <c r="P61" s="17">
        <f t="shared" si="30"/>
        <v>58294.103854409026</v>
      </c>
      <c r="Q61" s="17">
        <f t="shared" si="30"/>
        <v>66882.383709395232</v>
      </c>
      <c r="R61" s="17">
        <f t="shared" si="30"/>
        <v>74951.211153797587</v>
      </c>
      <c r="S61" s="17">
        <f t="shared" si="30"/>
        <v>82362.065544793746</v>
      </c>
      <c r="T61" s="17">
        <f t="shared" si="30"/>
        <v>89218.837364500476</v>
      </c>
      <c r="U61" s="17">
        <f t="shared" si="30"/>
        <v>95348.375809389821</v>
      </c>
      <c r="V61" s="17">
        <f t="shared" si="30"/>
        <v>100773.7676532655</v>
      </c>
      <c r="W61" s="17">
        <f t="shared" si="30"/>
        <v>105275.68854499214</v>
      </c>
      <c r="X61" s="17">
        <f t="shared" si="30"/>
        <v>109315.87396064425</v>
      </c>
      <c r="Y61" s="17">
        <f t="shared" si="30"/>
        <v>112894.32390022183</v>
      </c>
      <c r="Z61" s="17">
        <f t="shared" si="30"/>
        <v>115895.60449470626</v>
      </c>
      <c r="AA61" s="17">
        <f t="shared" si="30"/>
        <v>118666.01735115342</v>
      </c>
      <c r="AB61" s="17">
        <f t="shared" si="30"/>
        <v>120974.69473152606</v>
      </c>
      <c r="AC61" s="17">
        <f t="shared" si="30"/>
        <v>122937.07050484281</v>
      </c>
      <c r="AD61" s="17">
        <f t="shared" si="30"/>
        <v>124899.44627815954</v>
      </c>
      <c r="AE61" s="17">
        <f t="shared" si="30"/>
        <v>126630.95431343901</v>
      </c>
      <c r="AF61" s="17">
        <f t="shared" si="30"/>
        <v>128247.02847969986</v>
      </c>
      <c r="AG61" s="17">
        <f t="shared" si="30"/>
        <v>129516.80103890481</v>
      </c>
      <c r="AH61" s="17">
        <f t="shared" si="30"/>
        <v>130786.57359810975</v>
      </c>
    </row>
    <row r="62" spans="1:34" ht="13.5" customHeight="1" x14ac:dyDescent="0.45">
      <c r="A62" s="6" t="s">
        <v>67</v>
      </c>
      <c r="B62" s="17">
        <f t="shared" ref="B62:AH62" si="31">SUM(B$46:B$47)*INDEX($B$23:$B$40,MATCH($A62,$A$23:$A$40,0),1)</f>
        <v>100132.39272766624</v>
      </c>
      <c r="C62" s="17">
        <f t="shared" si="31"/>
        <v>134560.18207889184</v>
      </c>
      <c r="D62" s="17">
        <f t="shared" si="31"/>
        <v>178133.98422704398</v>
      </c>
      <c r="E62" s="17">
        <f t="shared" si="31"/>
        <v>234159.01804556031</v>
      </c>
      <c r="F62" s="17">
        <f t="shared" si="31"/>
        <v>305299.91951193113</v>
      </c>
      <c r="G62" s="17">
        <f t="shared" si="31"/>
        <v>386885.31261836481</v>
      </c>
      <c r="H62" s="17">
        <f t="shared" si="31"/>
        <v>496018.91807802604</v>
      </c>
      <c r="I62" s="17">
        <f t="shared" si="31"/>
        <v>629040.86178597843</v>
      </c>
      <c r="J62" s="17">
        <f t="shared" si="31"/>
        <v>808991.66711758019</v>
      </c>
      <c r="K62" s="17">
        <f t="shared" si="31"/>
        <v>1025142.4886820698</v>
      </c>
      <c r="L62" s="17">
        <f t="shared" si="31"/>
        <v>1288510.7227242393</v>
      </c>
      <c r="M62" s="17">
        <f t="shared" si="31"/>
        <v>1598571.7313276697</v>
      </c>
      <c r="N62" s="17">
        <f t="shared" si="31"/>
        <v>1929093.6186714282</v>
      </c>
      <c r="O62" s="17">
        <f t="shared" si="31"/>
        <v>2277977.8330898401</v>
      </c>
      <c r="P62" s="17">
        <f t="shared" si="31"/>
        <v>2649421.4779142542</v>
      </c>
      <c r="Q62" s="17">
        <f t="shared" si="31"/>
        <v>3039752.0877297404</v>
      </c>
      <c r="R62" s="17">
        <f t="shared" si="31"/>
        <v>3406473.9913063864</v>
      </c>
      <c r="S62" s="17">
        <f t="shared" si="31"/>
        <v>3743291.5336471689</v>
      </c>
      <c r="T62" s="17">
        <f t="shared" si="31"/>
        <v>4054926.4559998554</v>
      </c>
      <c r="U62" s="17">
        <f t="shared" si="31"/>
        <v>4333509.1896181665</v>
      </c>
      <c r="V62" s="17">
        <f t="shared" si="31"/>
        <v>4580089.0103349388</v>
      </c>
      <c r="W62" s="17">
        <f t="shared" si="31"/>
        <v>4784697.7977382177</v>
      </c>
      <c r="X62" s="17">
        <f t="shared" si="31"/>
        <v>4968321.0684847496</v>
      </c>
      <c r="Y62" s="17">
        <f t="shared" si="31"/>
        <v>5130958.8225745354</v>
      </c>
      <c r="Z62" s="17">
        <f t="shared" si="31"/>
        <v>5267364.6808433887</v>
      </c>
      <c r="AA62" s="17">
        <f t="shared" si="31"/>
        <v>5393277.7807838684</v>
      </c>
      <c r="AB62" s="17">
        <f t="shared" si="31"/>
        <v>5498205.364067601</v>
      </c>
      <c r="AC62" s="17">
        <f t="shared" si="31"/>
        <v>5587393.8098587738</v>
      </c>
      <c r="AD62" s="17">
        <f t="shared" si="31"/>
        <v>5676582.2556499466</v>
      </c>
      <c r="AE62" s="17">
        <f t="shared" si="31"/>
        <v>5755277.9431127459</v>
      </c>
      <c r="AF62" s="17">
        <f t="shared" si="31"/>
        <v>5828727.2514113588</v>
      </c>
      <c r="AG62" s="17">
        <f t="shared" si="31"/>
        <v>5886437.4222174119</v>
      </c>
      <c r="AH62" s="17">
        <f t="shared" si="31"/>
        <v>5944147.593023465</v>
      </c>
    </row>
    <row r="63" spans="1:34" ht="13.5" customHeight="1" x14ac:dyDescent="0.45">
      <c r="A63" s="6" t="s">
        <v>68</v>
      </c>
      <c r="B63" s="17">
        <f t="shared" ref="B63:AH63" si="32">SUM(B$46:B$47)*INDEX($B$23:$B$40,MATCH($A63,$A$23:$A$40,0),1)</f>
        <v>12842.076186353552</v>
      </c>
      <c r="C63" s="17">
        <f t="shared" si="32"/>
        <v>17257.473459228393</v>
      </c>
      <c r="D63" s="17">
        <f t="shared" si="32"/>
        <v>22845.855716681996</v>
      </c>
      <c r="E63" s="17">
        <f t="shared" si="32"/>
        <v>30031.120475082513</v>
      </c>
      <c r="F63" s="17">
        <f t="shared" si="32"/>
        <v>39155.009875006763</v>
      </c>
      <c r="G63" s="17">
        <f t="shared" si="32"/>
        <v>49618.415426654399</v>
      </c>
      <c r="H63" s="17">
        <f t="shared" si="32"/>
        <v>63614.905849250572</v>
      </c>
      <c r="I63" s="17">
        <f t="shared" si="32"/>
        <v>80675.098750067627</v>
      </c>
      <c r="J63" s="17">
        <f t="shared" si="32"/>
        <v>103753.963530112</v>
      </c>
      <c r="K63" s="17">
        <f t="shared" si="32"/>
        <v>131475.51539418861</v>
      </c>
      <c r="L63" s="17">
        <f t="shared" si="32"/>
        <v>165252.74606352468</v>
      </c>
      <c r="M63" s="17">
        <f t="shared" si="32"/>
        <v>205018.37021806178</v>
      </c>
      <c r="N63" s="17">
        <f t="shared" si="32"/>
        <v>247408.12185487794</v>
      </c>
      <c r="O63" s="17">
        <f t="shared" si="32"/>
        <v>292152.85969373951</v>
      </c>
      <c r="P63" s="17">
        <f t="shared" si="32"/>
        <v>339790.86629511387</v>
      </c>
      <c r="Q63" s="17">
        <f t="shared" si="32"/>
        <v>389851.14441859204</v>
      </c>
      <c r="R63" s="17">
        <f t="shared" si="32"/>
        <v>436883.58313944045</v>
      </c>
      <c r="S63" s="17">
        <f t="shared" si="32"/>
        <v>480080.75861695793</v>
      </c>
      <c r="T63" s="17">
        <f t="shared" si="32"/>
        <v>520048.23873167031</v>
      </c>
      <c r="U63" s="17">
        <f t="shared" si="32"/>
        <v>555776.74368270114</v>
      </c>
      <c r="V63" s="17">
        <f t="shared" si="32"/>
        <v>587400.84411016712</v>
      </c>
      <c r="W63" s="17">
        <f t="shared" si="32"/>
        <v>613642.11893295811</v>
      </c>
      <c r="X63" s="17">
        <f t="shared" si="32"/>
        <v>637191.98095341155</v>
      </c>
      <c r="Y63" s="17">
        <f t="shared" si="32"/>
        <v>658050.43017152743</v>
      </c>
      <c r="Z63" s="17">
        <f t="shared" si="32"/>
        <v>675544.61338672147</v>
      </c>
      <c r="AA63" s="17">
        <f t="shared" si="32"/>
        <v>691693.09020074666</v>
      </c>
      <c r="AB63" s="17">
        <f t="shared" si="32"/>
        <v>705150.15421243431</v>
      </c>
      <c r="AC63" s="17">
        <f t="shared" si="32"/>
        <v>716588.65862236882</v>
      </c>
      <c r="AD63" s="17">
        <f t="shared" si="32"/>
        <v>728027.16303230333</v>
      </c>
      <c r="AE63" s="17">
        <f t="shared" si="32"/>
        <v>738119.96104106912</v>
      </c>
      <c r="AF63" s="17">
        <f t="shared" si="32"/>
        <v>747539.9058492505</v>
      </c>
      <c r="AG63" s="17">
        <f t="shared" si="32"/>
        <v>754941.29105567874</v>
      </c>
      <c r="AH63" s="17">
        <f t="shared" si="32"/>
        <v>762342.67626210698</v>
      </c>
    </row>
    <row r="64" spans="1:34" ht="13.5" customHeight="1" x14ac:dyDescent="0.45">
      <c r="A64" s="6" t="s">
        <v>69</v>
      </c>
      <c r="B64" s="17">
        <f t="shared" ref="B64:AH64" si="33">SUM(B$46:B$47)*INDEX($B$23:$B$40,MATCH($A64,$A$23:$A$40,0),1)</f>
        <v>2628.3139440506466</v>
      </c>
      <c r="C64" s="17">
        <f t="shared" si="33"/>
        <v>3531.9879335533788</v>
      </c>
      <c r="D64" s="17">
        <f t="shared" si="33"/>
        <v>4675.7300200205609</v>
      </c>
      <c r="E64" s="17">
        <f t="shared" si="33"/>
        <v>6146.2968724636103</v>
      </c>
      <c r="F64" s="17">
        <f t="shared" si="33"/>
        <v>8013.6308911855413</v>
      </c>
      <c r="G64" s="17">
        <f t="shared" si="33"/>
        <v>10155.115983983549</v>
      </c>
      <c r="H64" s="17">
        <f t="shared" si="33"/>
        <v>13019.697256641955</v>
      </c>
      <c r="I64" s="17">
        <f t="shared" si="33"/>
        <v>16511.308911855416</v>
      </c>
      <c r="J64" s="17">
        <f t="shared" si="33"/>
        <v>21234.727558032573</v>
      </c>
      <c r="K64" s="17">
        <f t="shared" si="33"/>
        <v>26908.338293382389</v>
      </c>
      <c r="L64" s="17">
        <f t="shared" si="33"/>
        <v>33821.330014609593</v>
      </c>
      <c r="M64" s="17">
        <f t="shared" si="33"/>
        <v>41959.931821871105</v>
      </c>
      <c r="N64" s="17">
        <f t="shared" si="33"/>
        <v>50635.598723012816</v>
      </c>
      <c r="O64" s="17">
        <f t="shared" si="33"/>
        <v>59793.247118662402</v>
      </c>
      <c r="P64" s="17">
        <f t="shared" si="33"/>
        <v>69543.044207564526</v>
      </c>
      <c r="Q64" s="17">
        <f t="shared" si="33"/>
        <v>79788.593690817594</v>
      </c>
      <c r="R64" s="17">
        <f t="shared" si="33"/>
        <v>89414.452681131967</v>
      </c>
      <c r="S64" s="17">
        <f t="shared" si="33"/>
        <v>98255.370380390668</v>
      </c>
      <c r="T64" s="17">
        <f t="shared" si="33"/>
        <v>106435.28488718142</v>
      </c>
      <c r="U64" s="17">
        <f t="shared" si="33"/>
        <v>113747.63270385801</v>
      </c>
      <c r="V64" s="17">
        <f t="shared" si="33"/>
        <v>120219.95563010659</v>
      </c>
      <c r="W64" s="17">
        <f t="shared" si="33"/>
        <v>125590.6065689086</v>
      </c>
      <c r="X64" s="17">
        <f t="shared" si="33"/>
        <v>130410.42151398733</v>
      </c>
      <c r="Y64" s="17">
        <f t="shared" si="33"/>
        <v>134679.40046534277</v>
      </c>
      <c r="Z64" s="17">
        <f t="shared" si="33"/>
        <v>138259.83442454413</v>
      </c>
      <c r="AA64" s="17">
        <f t="shared" si="33"/>
        <v>141564.8503868838</v>
      </c>
      <c r="AB64" s="17">
        <f t="shared" si="33"/>
        <v>144319.03035550023</v>
      </c>
      <c r="AC64" s="17">
        <f t="shared" si="33"/>
        <v>146660.08332882417</v>
      </c>
      <c r="AD64" s="17">
        <f t="shared" si="33"/>
        <v>149001.13630214814</v>
      </c>
      <c r="AE64" s="17">
        <f t="shared" si="33"/>
        <v>151066.77127861045</v>
      </c>
      <c r="AF64" s="17">
        <f t="shared" si="33"/>
        <v>152994.69725664193</v>
      </c>
      <c r="AG64" s="17">
        <f t="shared" si="33"/>
        <v>154509.49623938097</v>
      </c>
      <c r="AH64" s="17">
        <f t="shared" si="33"/>
        <v>156024.29522212001</v>
      </c>
    </row>
    <row r="65" spans="1:34" ht="13.5" customHeight="1" x14ac:dyDescent="0.45">
      <c r="A65" s="6" t="s">
        <v>70</v>
      </c>
      <c r="B65" s="17">
        <f t="shared" ref="B65:AH65" si="34">SUM(B$46:B$47)*INDEX($B$23:$B$40,MATCH($A65,$A$23:$A$40,0),1)</f>
        <v>2220.3830961528051</v>
      </c>
      <c r="C65" s="17">
        <f t="shared" si="34"/>
        <v>2983.801201233699</v>
      </c>
      <c r="D65" s="17">
        <f t="shared" si="34"/>
        <v>3950.0273253611813</v>
      </c>
      <c r="E65" s="17">
        <f t="shared" si="34"/>
        <v>5192.3529570910659</v>
      </c>
      <c r="F65" s="17">
        <f t="shared" si="34"/>
        <v>6769.8649964828728</v>
      </c>
      <c r="G65" s="17">
        <f t="shared" si="34"/>
        <v>8578.9781397110528</v>
      </c>
      <c r="H65" s="17">
        <f t="shared" si="34"/>
        <v>10998.958389697525</v>
      </c>
      <c r="I65" s="17">
        <f t="shared" si="34"/>
        <v>13948.649964828741</v>
      </c>
      <c r="J65" s="17">
        <f t="shared" si="34"/>
        <v>17938.964341756397</v>
      </c>
      <c r="K65" s="17">
        <f t="shared" si="34"/>
        <v>22731.995021914394</v>
      </c>
      <c r="L65" s="17">
        <f t="shared" si="34"/>
        <v>28572.046967155453</v>
      </c>
      <c r="M65" s="17">
        <f t="shared" si="34"/>
        <v>35447.486607867533</v>
      </c>
      <c r="N65" s="17">
        <f t="shared" si="34"/>
        <v>42776.63546344894</v>
      </c>
      <c r="O65" s="17">
        <f t="shared" si="34"/>
        <v>50512.959255451533</v>
      </c>
      <c r="P65" s="17">
        <f t="shared" si="34"/>
        <v>58749.526540771592</v>
      </c>
      <c r="Q65" s="17">
        <f t="shared" si="34"/>
        <v>67404.902332124868</v>
      </c>
      <c r="R65" s="17">
        <f t="shared" si="34"/>
        <v>75536.767490936618</v>
      </c>
      <c r="S65" s="17">
        <f t="shared" si="34"/>
        <v>83005.519181862444</v>
      </c>
      <c r="T65" s="17">
        <f t="shared" si="34"/>
        <v>89915.859531410621</v>
      </c>
      <c r="U65" s="17">
        <f t="shared" si="34"/>
        <v>96093.284995400667</v>
      </c>
      <c r="V65" s="17">
        <f t="shared" si="34"/>
        <v>101561.06271305664</v>
      </c>
      <c r="W65" s="17">
        <f t="shared" si="34"/>
        <v>106098.15486174989</v>
      </c>
      <c r="X65" s="17">
        <f t="shared" si="34"/>
        <v>110169.90422596179</v>
      </c>
      <c r="Y65" s="17">
        <f t="shared" si="34"/>
        <v>113776.31080569231</v>
      </c>
      <c r="Z65" s="17">
        <f t="shared" si="34"/>
        <v>116801.03890482115</v>
      </c>
      <c r="AA65" s="17">
        <f t="shared" si="34"/>
        <v>119593.0956117093</v>
      </c>
      <c r="AB65" s="17">
        <f t="shared" si="34"/>
        <v>121919.8095341161</v>
      </c>
      <c r="AC65" s="17">
        <f t="shared" si="34"/>
        <v>123897.51636816187</v>
      </c>
      <c r="AD65" s="17">
        <f t="shared" si="34"/>
        <v>125875.22320220765</v>
      </c>
      <c r="AE65" s="17">
        <f t="shared" si="34"/>
        <v>127620.25864401275</v>
      </c>
      <c r="AF65" s="17">
        <f t="shared" si="34"/>
        <v>129248.95838969751</v>
      </c>
      <c r="AG65" s="17">
        <f t="shared" si="34"/>
        <v>130528.65104702124</v>
      </c>
      <c r="AH65" s="17">
        <f t="shared" si="34"/>
        <v>131808.34370434497</v>
      </c>
    </row>
    <row r="66" spans="1:34" ht="13.5" customHeight="1" x14ac:dyDescent="0.45">
      <c r="A66" s="6" t="s">
        <v>71</v>
      </c>
      <c r="B66" s="17">
        <f t="shared" ref="B66:AH66" si="35">SUM(B46:B47)-SUM(B50:B65)</f>
        <v>2175.6311887885095</v>
      </c>
      <c r="C66" s="17">
        <f t="shared" si="35"/>
        <v>2923.6625723716279</v>
      </c>
      <c r="D66" s="17">
        <f t="shared" si="35"/>
        <v>3870.4143715167884</v>
      </c>
      <c r="E66" s="17">
        <f t="shared" si="35"/>
        <v>5087.700881986937</v>
      </c>
      <c r="F66" s="17">
        <f t="shared" si="35"/>
        <v>6633.418105081073</v>
      </c>
      <c r="G66" s="17">
        <f t="shared" si="35"/>
        <v>8406.0685027866857</v>
      </c>
      <c r="H66" s="17">
        <f t="shared" si="35"/>
        <v>10777.273957037134</v>
      </c>
      <c r="I66" s="17">
        <f t="shared" si="35"/>
        <v>13667.514384142356</v>
      </c>
      <c r="J66" s="17">
        <f t="shared" si="35"/>
        <v>17577.403820139589</v>
      </c>
      <c r="K66" s="17">
        <f t="shared" si="35"/>
        <v>22273.830781162716</v>
      </c>
      <c r="L66" s="17">
        <f t="shared" si="35"/>
        <v>27996.176253088284</v>
      </c>
      <c r="M66" s="17">
        <f t="shared" si="35"/>
        <v>34733.041141352616</v>
      </c>
      <c r="N66" s="17">
        <f t="shared" si="35"/>
        <v>41914.470717674121</v>
      </c>
      <c r="O66" s="17">
        <f t="shared" si="35"/>
        <v>49494.86860379111</v>
      </c>
      <c r="P66" s="17">
        <f t="shared" si="35"/>
        <v>57565.427556227893</v>
      </c>
      <c r="Q66" s="17">
        <f t="shared" si="35"/>
        <v>66046.353913028724</v>
      </c>
      <c r="R66" s="17">
        <f t="shared" si="35"/>
        <v>74014.321014376357</v>
      </c>
      <c r="S66" s="17">
        <f t="shared" si="35"/>
        <v>81332.539725484326</v>
      </c>
      <c r="T66" s="17">
        <f t="shared" si="35"/>
        <v>88103.601897444576</v>
      </c>
      <c r="U66" s="17">
        <f t="shared" si="35"/>
        <v>94156.521111773327</v>
      </c>
      <c r="V66" s="17">
        <f t="shared" si="35"/>
        <v>99514.09555760026</v>
      </c>
      <c r="W66" s="17">
        <f t="shared" si="35"/>
        <v>103959.74243818037</v>
      </c>
      <c r="X66" s="17">
        <f t="shared" si="35"/>
        <v>107949.42553613521</v>
      </c>
      <c r="Y66" s="17">
        <f t="shared" si="35"/>
        <v>111483.14485147223</v>
      </c>
      <c r="Z66" s="17">
        <f t="shared" si="35"/>
        <v>114446.90943852067</v>
      </c>
      <c r="AA66" s="17">
        <f t="shared" si="35"/>
        <v>117182.69213426299</v>
      </c>
      <c r="AB66" s="17">
        <f t="shared" si="35"/>
        <v>119462.51104738377</v>
      </c>
      <c r="AC66" s="17">
        <f t="shared" si="35"/>
        <v>121400.3571235314</v>
      </c>
      <c r="AD66" s="17">
        <f t="shared" si="35"/>
        <v>123338.20319968276</v>
      </c>
      <c r="AE66" s="17">
        <f t="shared" si="35"/>
        <v>125048.06738452241</v>
      </c>
      <c r="AF66" s="17">
        <f t="shared" si="35"/>
        <v>126643.94062370621</v>
      </c>
      <c r="AG66" s="17">
        <f t="shared" si="35"/>
        <v>127897.84102591872</v>
      </c>
      <c r="AH66" s="17">
        <f t="shared" si="35"/>
        <v>129151.7414281331</v>
      </c>
    </row>
    <row r="67" spans="1:34" ht="13.5" customHeight="1" x14ac:dyDescent="0.35"/>
    <row r="68" spans="1:34" ht="13.5" customHeight="1" x14ac:dyDescent="0.45">
      <c r="A68" s="6" t="s">
        <v>85</v>
      </c>
    </row>
    <row r="69" spans="1:34" ht="13.5" customHeight="1" x14ac:dyDescent="0.45">
      <c r="A69" s="6" t="s">
        <v>86</v>
      </c>
      <c r="B69" s="6">
        <v>7500</v>
      </c>
    </row>
    <row r="70" spans="1:34" ht="13.5" customHeight="1" x14ac:dyDescent="0.45">
      <c r="A70" s="6" t="s">
        <v>87</v>
      </c>
      <c r="B70" s="6">
        <v>5366</v>
      </c>
    </row>
    <row r="71" spans="1:34" ht="13.5" customHeight="1" x14ac:dyDescent="0.35"/>
    <row r="72" spans="1:34" ht="13.5" customHeight="1" x14ac:dyDescent="0.45">
      <c r="A72" s="6" t="s">
        <v>88</v>
      </c>
      <c r="C72" s="6">
        <v>2019</v>
      </c>
      <c r="D72" s="6">
        <v>2020</v>
      </c>
      <c r="E72" s="6">
        <v>2021</v>
      </c>
      <c r="F72" s="6">
        <v>2022</v>
      </c>
      <c r="G72" s="6">
        <v>2023</v>
      </c>
      <c r="H72" s="6">
        <v>2024</v>
      </c>
      <c r="I72" s="6">
        <v>2025</v>
      </c>
      <c r="J72" s="6">
        <v>2026</v>
      </c>
      <c r="K72" s="6">
        <v>2027</v>
      </c>
      <c r="L72" s="6">
        <v>2028</v>
      </c>
      <c r="M72" s="6">
        <v>2029</v>
      </c>
      <c r="N72" s="6">
        <v>2030</v>
      </c>
      <c r="O72" s="6">
        <v>2031</v>
      </c>
      <c r="P72" s="6">
        <v>2032</v>
      </c>
      <c r="Q72" s="6">
        <v>2033</v>
      </c>
      <c r="R72" s="6">
        <v>2034</v>
      </c>
      <c r="S72" s="6">
        <v>2035</v>
      </c>
      <c r="T72" s="6">
        <v>2036</v>
      </c>
      <c r="U72" s="6">
        <v>2037</v>
      </c>
      <c r="V72" s="6">
        <v>2038</v>
      </c>
      <c r="W72" s="6">
        <v>2039</v>
      </c>
      <c r="X72" s="6">
        <v>2040</v>
      </c>
      <c r="Y72" s="6">
        <v>2041</v>
      </c>
      <c r="Z72" s="6">
        <v>2042</v>
      </c>
      <c r="AA72" s="6">
        <v>2043</v>
      </c>
      <c r="AB72" s="6">
        <v>2044</v>
      </c>
      <c r="AC72" s="6">
        <v>2045</v>
      </c>
      <c r="AD72" s="6">
        <v>2046</v>
      </c>
      <c r="AE72" s="6">
        <v>2047</v>
      </c>
      <c r="AF72" s="6">
        <v>2048</v>
      </c>
      <c r="AG72" s="6">
        <v>2049</v>
      </c>
      <c r="AH72" s="6">
        <v>2050</v>
      </c>
    </row>
    <row r="73" spans="1:34" ht="13.5" customHeight="1" x14ac:dyDescent="0.45">
      <c r="A73" s="6" t="s">
        <v>55</v>
      </c>
      <c r="C73" s="6">
        <f t="shared" ref="C73:AH73" si="36">IF(D3&lt;200000,7500,0)</f>
        <v>7500</v>
      </c>
      <c r="D73" s="6">
        <f t="shared" si="36"/>
        <v>7500</v>
      </c>
      <c r="E73" s="6">
        <f t="shared" si="36"/>
        <v>7500</v>
      </c>
      <c r="F73" s="6">
        <f t="shared" si="36"/>
        <v>7500</v>
      </c>
      <c r="G73" s="6">
        <f t="shared" si="36"/>
        <v>7500</v>
      </c>
      <c r="H73" s="6">
        <f t="shared" si="36"/>
        <v>0</v>
      </c>
      <c r="I73" s="6">
        <f t="shared" si="36"/>
        <v>0</v>
      </c>
      <c r="J73" s="6">
        <f t="shared" si="36"/>
        <v>0</v>
      </c>
      <c r="K73" s="6">
        <f t="shared" si="36"/>
        <v>0</v>
      </c>
      <c r="L73" s="6">
        <f t="shared" si="36"/>
        <v>0</v>
      </c>
      <c r="M73" s="6">
        <f t="shared" si="36"/>
        <v>0</v>
      </c>
      <c r="N73" s="6">
        <f t="shared" si="36"/>
        <v>0</v>
      </c>
      <c r="O73" s="6">
        <f t="shared" si="36"/>
        <v>0</v>
      </c>
      <c r="P73" s="6">
        <f t="shared" si="36"/>
        <v>0</v>
      </c>
      <c r="Q73" s="6">
        <f t="shared" si="36"/>
        <v>0</v>
      </c>
      <c r="R73" s="6">
        <f t="shared" si="36"/>
        <v>0</v>
      </c>
      <c r="S73" s="6">
        <f t="shared" si="36"/>
        <v>0</v>
      </c>
      <c r="T73" s="6">
        <f t="shared" si="36"/>
        <v>0</v>
      </c>
      <c r="U73" s="6">
        <f t="shared" si="36"/>
        <v>0</v>
      </c>
      <c r="V73" s="6">
        <f t="shared" si="36"/>
        <v>0</v>
      </c>
      <c r="W73" s="6">
        <f t="shared" si="36"/>
        <v>0</v>
      </c>
      <c r="X73" s="6">
        <f t="shared" si="36"/>
        <v>0</v>
      </c>
      <c r="Y73" s="6">
        <f t="shared" si="36"/>
        <v>0</v>
      </c>
      <c r="Z73" s="6">
        <f t="shared" si="36"/>
        <v>0</v>
      </c>
      <c r="AA73" s="6">
        <f t="shared" si="36"/>
        <v>0</v>
      </c>
      <c r="AB73" s="6">
        <f t="shared" si="36"/>
        <v>0</v>
      </c>
      <c r="AC73" s="6">
        <f t="shared" si="36"/>
        <v>0</v>
      </c>
      <c r="AD73" s="6">
        <f t="shared" si="36"/>
        <v>0</v>
      </c>
      <c r="AE73" s="6">
        <f t="shared" si="36"/>
        <v>0</v>
      </c>
      <c r="AF73" s="6">
        <f t="shared" si="36"/>
        <v>0</v>
      </c>
      <c r="AG73" s="6">
        <f t="shared" si="36"/>
        <v>0</v>
      </c>
      <c r="AH73" s="6">
        <f t="shared" si="36"/>
        <v>0</v>
      </c>
    </row>
    <row r="74" spans="1:34" ht="13.5" customHeight="1" x14ac:dyDescent="0.45">
      <c r="A74" s="6" t="s">
        <v>56</v>
      </c>
      <c r="C74" s="6">
        <f t="shared" ref="C74:AH74" si="37">IF(D4&lt;200000,7500,0)</f>
        <v>7500</v>
      </c>
      <c r="D74" s="6">
        <f t="shared" si="37"/>
        <v>7500</v>
      </c>
      <c r="E74" s="6">
        <f t="shared" si="37"/>
        <v>7500</v>
      </c>
      <c r="F74" s="6">
        <f t="shared" si="37"/>
        <v>7500</v>
      </c>
      <c r="G74" s="6">
        <f t="shared" si="37"/>
        <v>7500</v>
      </c>
      <c r="H74" s="6">
        <f t="shared" si="37"/>
        <v>7500</v>
      </c>
      <c r="I74" s="6">
        <f t="shared" si="37"/>
        <v>7500</v>
      </c>
      <c r="J74" s="6">
        <f t="shared" si="37"/>
        <v>7500</v>
      </c>
      <c r="K74" s="6">
        <f t="shared" si="37"/>
        <v>7500</v>
      </c>
      <c r="L74" s="6">
        <f t="shared" si="37"/>
        <v>7500</v>
      </c>
      <c r="M74" s="6">
        <f t="shared" si="37"/>
        <v>7500</v>
      </c>
      <c r="N74" s="6">
        <f t="shared" si="37"/>
        <v>0</v>
      </c>
      <c r="O74" s="6">
        <f t="shared" si="37"/>
        <v>0</v>
      </c>
      <c r="P74" s="6">
        <f t="shared" si="37"/>
        <v>0</v>
      </c>
      <c r="Q74" s="6">
        <f t="shared" si="37"/>
        <v>0</v>
      </c>
      <c r="R74" s="6">
        <f t="shared" si="37"/>
        <v>0</v>
      </c>
      <c r="S74" s="6">
        <f t="shared" si="37"/>
        <v>0</v>
      </c>
      <c r="T74" s="6">
        <f t="shared" si="37"/>
        <v>0</v>
      </c>
      <c r="U74" s="6">
        <f t="shared" si="37"/>
        <v>0</v>
      </c>
      <c r="V74" s="6">
        <f t="shared" si="37"/>
        <v>0</v>
      </c>
      <c r="W74" s="6">
        <f t="shared" si="37"/>
        <v>0</v>
      </c>
      <c r="X74" s="6">
        <f t="shared" si="37"/>
        <v>0</v>
      </c>
      <c r="Y74" s="6">
        <f t="shared" si="37"/>
        <v>0</v>
      </c>
      <c r="Z74" s="6">
        <f t="shared" si="37"/>
        <v>0</v>
      </c>
      <c r="AA74" s="6">
        <f t="shared" si="37"/>
        <v>0</v>
      </c>
      <c r="AB74" s="6">
        <f t="shared" si="37"/>
        <v>0</v>
      </c>
      <c r="AC74" s="6">
        <f t="shared" si="37"/>
        <v>0</v>
      </c>
      <c r="AD74" s="6">
        <f t="shared" si="37"/>
        <v>0</v>
      </c>
      <c r="AE74" s="6">
        <f t="shared" si="37"/>
        <v>0</v>
      </c>
      <c r="AF74" s="6">
        <f t="shared" si="37"/>
        <v>0</v>
      </c>
      <c r="AG74" s="6">
        <f t="shared" si="37"/>
        <v>0</v>
      </c>
      <c r="AH74" s="6">
        <f t="shared" si="37"/>
        <v>0</v>
      </c>
    </row>
    <row r="75" spans="1:34" ht="13.5" customHeight="1" x14ac:dyDescent="0.45">
      <c r="A75" s="6" t="s">
        <v>57</v>
      </c>
      <c r="C75" s="6">
        <f t="shared" ref="C75:AH75" si="38">IF(D5&lt;200000,7500,0)</f>
        <v>7500</v>
      </c>
      <c r="D75" s="6">
        <f t="shared" si="38"/>
        <v>7500</v>
      </c>
      <c r="E75" s="6">
        <f t="shared" si="38"/>
        <v>7500</v>
      </c>
      <c r="F75" s="6">
        <f t="shared" si="38"/>
        <v>7500</v>
      </c>
      <c r="G75" s="6">
        <f t="shared" si="38"/>
        <v>0</v>
      </c>
      <c r="H75" s="6">
        <f t="shared" si="38"/>
        <v>0</v>
      </c>
      <c r="I75" s="6">
        <f t="shared" si="38"/>
        <v>0</v>
      </c>
      <c r="J75" s="6">
        <f t="shared" si="38"/>
        <v>0</v>
      </c>
      <c r="K75" s="6">
        <f t="shared" si="38"/>
        <v>0</v>
      </c>
      <c r="L75" s="6">
        <f t="shared" si="38"/>
        <v>0</v>
      </c>
      <c r="M75" s="6">
        <f t="shared" si="38"/>
        <v>0</v>
      </c>
      <c r="N75" s="6">
        <f t="shared" si="38"/>
        <v>0</v>
      </c>
      <c r="O75" s="6">
        <f t="shared" si="38"/>
        <v>0</v>
      </c>
      <c r="P75" s="6">
        <f t="shared" si="38"/>
        <v>0</v>
      </c>
      <c r="Q75" s="6">
        <f t="shared" si="38"/>
        <v>0</v>
      </c>
      <c r="R75" s="6">
        <f t="shared" si="38"/>
        <v>0</v>
      </c>
      <c r="S75" s="6">
        <f t="shared" si="38"/>
        <v>0</v>
      </c>
      <c r="T75" s="6">
        <f t="shared" si="38"/>
        <v>0</v>
      </c>
      <c r="U75" s="6">
        <f t="shared" si="38"/>
        <v>0</v>
      </c>
      <c r="V75" s="6">
        <f t="shared" si="38"/>
        <v>0</v>
      </c>
      <c r="W75" s="6">
        <f t="shared" si="38"/>
        <v>0</v>
      </c>
      <c r="X75" s="6">
        <f t="shared" si="38"/>
        <v>0</v>
      </c>
      <c r="Y75" s="6">
        <f t="shared" si="38"/>
        <v>0</v>
      </c>
      <c r="Z75" s="6">
        <f t="shared" si="38"/>
        <v>0</v>
      </c>
      <c r="AA75" s="6">
        <f t="shared" si="38"/>
        <v>0</v>
      </c>
      <c r="AB75" s="6">
        <f t="shared" si="38"/>
        <v>0</v>
      </c>
      <c r="AC75" s="6">
        <f t="shared" si="38"/>
        <v>0</v>
      </c>
      <c r="AD75" s="6">
        <f t="shared" si="38"/>
        <v>0</v>
      </c>
      <c r="AE75" s="6">
        <f t="shared" si="38"/>
        <v>0</v>
      </c>
      <c r="AF75" s="6">
        <f t="shared" si="38"/>
        <v>0</v>
      </c>
      <c r="AG75" s="6">
        <f t="shared" si="38"/>
        <v>0</v>
      </c>
      <c r="AH75" s="6">
        <f t="shared" si="38"/>
        <v>0</v>
      </c>
    </row>
    <row r="76" spans="1:34" ht="13.5" customHeight="1" x14ac:dyDescent="0.45">
      <c r="A76" s="6" t="s">
        <v>58</v>
      </c>
      <c r="C76" s="6">
        <f t="shared" ref="C76:AH76" si="39">IF(D6&lt;200000,7500,0)</f>
        <v>7500</v>
      </c>
      <c r="D76" s="6">
        <f t="shared" si="39"/>
        <v>7500</v>
      </c>
      <c r="E76" s="6">
        <f t="shared" si="39"/>
        <v>7500</v>
      </c>
      <c r="F76" s="6">
        <f t="shared" si="39"/>
        <v>7500</v>
      </c>
      <c r="G76" s="6">
        <f t="shared" si="39"/>
        <v>7500</v>
      </c>
      <c r="H76" s="6">
        <f t="shared" si="39"/>
        <v>7500</v>
      </c>
      <c r="I76" s="6">
        <f t="shared" si="39"/>
        <v>7500</v>
      </c>
      <c r="J76" s="6">
        <f t="shared" si="39"/>
        <v>7500</v>
      </c>
      <c r="K76" s="6">
        <f t="shared" si="39"/>
        <v>7500</v>
      </c>
      <c r="L76" s="6">
        <f t="shared" si="39"/>
        <v>7500</v>
      </c>
      <c r="M76" s="6">
        <f t="shared" si="39"/>
        <v>7500</v>
      </c>
      <c r="N76" s="6">
        <f t="shared" si="39"/>
        <v>7500</v>
      </c>
      <c r="O76" s="6">
        <f t="shared" si="39"/>
        <v>7500</v>
      </c>
      <c r="P76" s="6">
        <f t="shared" si="39"/>
        <v>7500</v>
      </c>
      <c r="Q76" s="6">
        <f t="shared" si="39"/>
        <v>7500</v>
      </c>
      <c r="R76" s="6">
        <f t="shared" si="39"/>
        <v>7500</v>
      </c>
      <c r="S76" s="6">
        <f t="shared" si="39"/>
        <v>7500</v>
      </c>
      <c r="T76" s="6">
        <f t="shared" si="39"/>
        <v>7500</v>
      </c>
      <c r="U76" s="6">
        <f t="shared" si="39"/>
        <v>7500</v>
      </c>
      <c r="V76" s="6">
        <f t="shared" si="39"/>
        <v>0</v>
      </c>
      <c r="W76" s="6">
        <f t="shared" si="39"/>
        <v>0</v>
      </c>
      <c r="X76" s="6">
        <f t="shared" si="39"/>
        <v>0</v>
      </c>
      <c r="Y76" s="6">
        <f t="shared" si="39"/>
        <v>0</v>
      </c>
      <c r="Z76" s="6">
        <f t="shared" si="39"/>
        <v>0</v>
      </c>
      <c r="AA76" s="6">
        <f t="shared" si="39"/>
        <v>0</v>
      </c>
      <c r="AB76" s="6">
        <f t="shared" si="39"/>
        <v>0</v>
      </c>
      <c r="AC76" s="6">
        <f t="shared" si="39"/>
        <v>0</v>
      </c>
      <c r="AD76" s="6">
        <f t="shared" si="39"/>
        <v>0</v>
      </c>
      <c r="AE76" s="6">
        <f t="shared" si="39"/>
        <v>0</v>
      </c>
      <c r="AF76" s="6">
        <f t="shared" si="39"/>
        <v>0</v>
      </c>
      <c r="AG76" s="6">
        <f t="shared" si="39"/>
        <v>0</v>
      </c>
      <c r="AH76" s="6">
        <f t="shared" si="39"/>
        <v>0</v>
      </c>
    </row>
    <row r="77" spans="1:34" ht="13.5" customHeight="1" x14ac:dyDescent="0.45">
      <c r="A77" s="6" t="s">
        <v>59</v>
      </c>
      <c r="C77" s="6">
        <f t="shared" ref="C77:AH77" si="40">IF(D7&lt;200000,7500,0)</f>
        <v>7500</v>
      </c>
      <c r="D77" s="6">
        <f t="shared" si="40"/>
        <v>7500</v>
      </c>
      <c r="E77" s="6">
        <f t="shared" si="40"/>
        <v>7500</v>
      </c>
      <c r="F77" s="6">
        <f t="shared" si="40"/>
        <v>7500</v>
      </c>
      <c r="G77" s="6">
        <f t="shared" si="40"/>
        <v>7500</v>
      </c>
      <c r="H77" s="6">
        <f t="shared" si="40"/>
        <v>0</v>
      </c>
      <c r="I77" s="6">
        <f t="shared" si="40"/>
        <v>0</v>
      </c>
      <c r="J77" s="6">
        <f t="shared" si="40"/>
        <v>0</v>
      </c>
      <c r="K77" s="6">
        <f t="shared" si="40"/>
        <v>0</v>
      </c>
      <c r="L77" s="6">
        <f t="shared" si="40"/>
        <v>0</v>
      </c>
      <c r="M77" s="6">
        <f t="shared" si="40"/>
        <v>0</v>
      </c>
      <c r="N77" s="6">
        <f t="shared" si="40"/>
        <v>0</v>
      </c>
      <c r="O77" s="6">
        <f t="shared" si="40"/>
        <v>0</v>
      </c>
      <c r="P77" s="6">
        <f t="shared" si="40"/>
        <v>0</v>
      </c>
      <c r="Q77" s="6">
        <f t="shared" si="40"/>
        <v>0</v>
      </c>
      <c r="R77" s="6">
        <f t="shared" si="40"/>
        <v>0</v>
      </c>
      <c r="S77" s="6">
        <f t="shared" si="40"/>
        <v>0</v>
      </c>
      <c r="T77" s="6">
        <f t="shared" si="40"/>
        <v>0</v>
      </c>
      <c r="U77" s="6">
        <f t="shared" si="40"/>
        <v>0</v>
      </c>
      <c r="V77" s="6">
        <f t="shared" si="40"/>
        <v>0</v>
      </c>
      <c r="W77" s="6">
        <f t="shared" si="40"/>
        <v>0</v>
      </c>
      <c r="X77" s="6">
        <f t="shared" si="40"/>
        <v>0</v>
      </c>
      <c r="Y77" s="6">
        <f t="shared" si="40"/>
        <v>0</v>
      </c>
      <c r="Z77" s="6">
        <f t="shared" si="40"/>
        <v>0</v>
      </c>
      <c r="AA77" s="6">
        <f t="shared" si="40"/>
        <v>0</v>
      </c>
      <c r="AB77" s="6">
        <f t="shared" si="40"/>
        <v>0</v>
      </c>
      <c r="AC77" s="6">
        <f t="shared" si="40"/>
        <v>0</v>
      </c>
      <c r="AD77" s="6">
        <f t="shared" si="40"/>
        <v>0</v>
      </c>
      <c r="AE77" s="6">
        <f t="shared" si="40"/>
        <v>0</v>
      </c>
      <c r="AF77" s="6">
        <f t="shared" si="40"/>
        <v>0</v>
      </c>
      <c r="AG77" s="6">
        <f t="shared" si="40"/>
        <v>0</v>
      </c>
      <c r="AH77" s="6">
        <f t="shared" si="40"/>
        <v>0</v>
      </c>
    </row>
    <row r="78" spans="1:34" ht="13.5" customHeight="1" x14ac:dyDescent="0.45">
      <c r="A78" s="6" t="s">
        <v>60</v>
      </c>
      <c r="C78" s="6">
        <f t="shared" ref="C78:AH78" si="41">IF(D8&lt;200000,7500,0)</f>
        <v>0</v>
      </c>
      <c r="D78" s="6">
        <f t="shared" si="41"/>
        <v>0</v>
      </c>
      <c r="E78" s="6">
        <f t="shared" si="41"/>
        <v>0</v>
      </c>
      <c r="F78" s="6">
        <f t="shared" si="41"/>
        <v>0</v>
      </c>
      <c r="G78" s="6">
        <f t="shared" si="41"/>
        <v>0</v>
      </c>
      <c r="H78" s="6">
        <f t="shared" si="41"/>
        <v>0</v>
      </c>
      <c r="I78" s="6">
        <f t="shared" si="41"/>
        <v>0</v>
      </c>
      <c r="J78" s="6">
        <f t="shared" si="41"/>
        <v>0</v>
      </c>
      <c r="K78" s="6">
        <f t="shared" si="41"/>
        <v>0</v>
      </c>
      <c r="L78" s="6">
        <f t="shared" si="41"/>
        <v>0</v>
      </c>
      <c r="M78" s="6">
        <f t="shared" si="41"/>
        <v>0</v>
      </c>
      <c r="N78" s="6">
        <f t="shared" si="41"/>
        <v>0</v>
      </c>
      <c r="O78" s="6">
        <f t="shared" si="41"/>
        <v>0</v>
      </c>
      <c r="P78" s="6">
        <f t="shared" si="41"/>
        <v>0</v>
      </c>
      <c r="Q78" s="6">
        <f t="shared" si="41"/>
        <v>0</v>
      </c>
      <c r="R78" s="6">
        <f t="shared" si="41"/>
        <v>0</v>
      </c>
      <c r="S78" s="6">
        <f t="shared" si="41"/>
        <v>0</v>
      </c>
      <c r="T78" s="6">
        <f t="shared" si="41"/>
        <v>0</v>
      </c>
      <c r="U78" s="6">
        <f t="shared" si="41"/>
        <v>0</v>
      </c>
      <c r="V78" s="6">
        <f t="shared" si="41"/>
        <v>0</v>
      </c>
      <c r="W78" s="6">
        <f t="shared" si="41"/>
        <v>0</v>
      </c>
      <c r="X78" s="6">
        <f t="shared" si="41"/>
        <v>0</v>
      </c>
      <c r="Y78" s="6">
        <f t="shared" si="41"/>
        <v>0</v>
      </c>
      <c r="Z78" s="6">
        <f t="shared" si="41"/>
        <v>0</v>
      </c>
      <c r="AA78" s="6">
        <f t="shared" si="41"/>
        <v>0</v>
      </c>
      <c r="AB78" s="6">
        <f t="shared" si="41"/>
        <v>0</v>
      </c>
      <c r="AC78" s="6">
        <f t="shared" si="41"/>
        <v>0</v>
      </c>
      <c r="AD78" s="6">
        <f t="shared" si="41"/>
        <v>0</v>
      </c>
      <c r="AE78" s="6">
        <f t="shared" si="41"/>
        <v>0</v>
      </c>
      <c r="AF78" s="6">
        <f t="shared" si="41"/>
        <v>0</v>
      </c>
      <c r="AG78" s="6">
        <f t="shared" si="41"/>
        <v>0</v>
      </c>
      <c r="AH78" s="6">
        <f t="shared" si="41"/>
        <v>0</v>
      </c>
    </row>
    <row r="79" spans="1:34" ht="13.5" customHeight="1" x14ac:dyDescent="0.45">
      <c r="A79" s="6" t="s">
        <v>61</v>
      </c>
      <c r="C79" s="6">
        <f t="shared" ref="C79:AH79" si="42">IF(D9&lt;200000,7500,0)</f>
        <v>7500</v>
      </c>
      <c r="D79" s="6">
        <f t="shared" si="42"/>
        <v>7500</v>
      </c>
      <c r="E79" s="6">
        <f t="shared" si="42"/>
        <v>7500</v>
      </c>
      <c r="F79" s="6">
        <f t="shared" si="42"/>
        <v>7500</v>
      </c>
      <c r="G79" s="6">
        <f t="shared" si="42"/>
        <v>7500</v>
      </c>
      <c r="H79" s="6">
        <f t="shared" si="42"/>
        <v>7500</v>
      </c>
      <c r="I79" s="6">
        <f t="shared" si="42"/>
        <v>7500</v>
      </c>
      <c r="J79" s="6">
        <f t="shared" si="42"/>
        <v>7500</v>
      </c>
      <c r="K79" s="6">
        <f t="shared" si="42"/>
        <v>7500</v>
      </c>
      <c r="L79" s="6">
        <f t="shared" si="42"/>
        <v>7500</v>
      </c>
      <c r="M79" s="6">
        <f t="shared" si="42"/>
        <v>7500</v>
      </c>
      <c r="N79" s="6">
        <f t="shared" si="42"/>
        <v>7500</v>
      </c>
      <c r="O79" s="6">
        <f t="shared" si="42"/>
        <v>0</v>
      </c>
      <c r="P79" s="6">
        <f t="shared" si="42"/>
        <v>0</v>
      </c>
      <c r="Q79" s="6">
        <f t="shared" si="42"/>
        <v>0</v>
      </c>
      <c r="R79" s="6">
        <f t="shared" si="42"/>
        <v>0</v>
      </c>
      <c r="S79" s="6">
        <f t="shared" si="42"/>
        <v>0</v>
      </c>
      <c r="T79" s="6">
        <f t="shared" si="42"/>
        <v>0</v>
      </c>
      <c r="U79" s="6">
        <f t="shared" si="42"/>
        <v>0</v>
      </c>
      <c r="V79" s="6">
        <f t="shared" si="42"/>
        <v>0</v>
      </c>
      <c r="W79" s="6">
        <f t="shared" si="42"/>
        <v>0</v>
      </c>
      <c r="X79" s="6">
        <f t="shared" si="42"/>
        <v>0</v>
      </c>
      <c r="Y79" s="6">
        <f t="shared" si="42"/>
        <v>0</v>
      </c>
      <c r="Z79" s="6">
        <f t="shared" si="42"/>
        <v>0</v>
      </c>
      <c r="AA79" s="6">
        <f t="shared" si="42"/>
        <v>0</v>
      </c>
      <c r="AB79" s="6">
        <f t="shared" si="42"/>
        <v>0</v>
      </c>
      <c r="AC79" s="6">
        <f t="shared" si="42"/>
        <v>0</v>
      </c>
      <c r="AD79" s="6">
        <f t="shared" si="42"/>
        <v>0</v>
      </c>
      <c r="AE79" s="6">
        <f t="shared" si="42"/>
        <v>0</v>
      </c>
      <c r="AF79" s="6">
        <f t="shared" si="42"/>
        <v>0</v>
      </c>
      <c r="AG79" s="6">
        <f t="shared" si="42"/>
        <v>0</v>
      </c>
      <c r="AH79" s="6">
        <f t="shared" si="42"/>
        <v>0</v>
      </c>
    </row>
    <row r="80" spans="1:34" ht="13.5" customHeight="1" x14ac:dyDescent="0.45">
      <c r="A80" s="6" t="s">
        <v>62</v>
      </c>
      <c r="C80" s="6">
        <f t="shared" ref="C80:AH80" si="43">IF(D10&lt;200000,7500,0)</f>
        <v>7500</v>
      </c>
      <c r="D80" s="6">
        <f t="shared" si="43"/>
        <v>7500</v>
      </c>
      <c r="E80" s="6">
        <f t="shared" si="43"/>
        <v>7500</v>
      </c>
      <c r="F80" s="6">
        <f t="shared" si="43"/>
        <v>7500</v>
      </c>
      <c r="G80" s="6">
        <f t="shared" si="43"/>
        <v>7500</v>
      </c>
      <c r="H80" s="6">
        <f t="shared" si="43"/>
        <v>7500</v>
      </c>
      <c r="I80" s="6">
        <f t="shared" si="43"/>
        <v>7500</v>
      </c>
      <c r="J80" s="6">
        <f t="shared" si="43"/>
        <v>7500</v>
      </c>
      <c r="K80" s="6">
        <f t="shared" si="43"/>
        <v>7500</v>
      </c>
      <c r="L80" s="6">
        <f t="shared" si="43"/>
        <v>7500</v>
      </c>
      <c r="M80" s="6">
        <f t="shared" si="43"/>
        <v>0</v>
      </c>
      <c r="N80" s="6">
        <f t="shared" si="43"/>
        <v>0</v>
      </c>
      <c r="O80" s="6">
        <f t="shared" si="43"/>
        <v>0</v>
      </c>
      <c r="P80" s="6">
        <f t="shared" si="43"/>
        <v>0</v>
      </c>
      <c r="Q80" s="6">
        <f t="shared" si="43"/>
        <v>0</v>
      </c>
      <c r="R80" s="6">
        <f t="shared" si="43"/>
        <v>0</v>
      </c>
      <c r="S80" s="6">
        <f t="shared" si="43"/>
        <v>0</v>
      </c>
      <c r="T80" s="6">
        <f t="shared" si="43"/>
        <v>0</v>
      </c>
      <c r="U80" s="6">
        <f t="shared" si="43"/>
        <v>0</v>
      </c>
      <c r="V80" s="6">
        <f t="shared" si="43"/>
        <v>0</v>
      </c>
      <c r="W80" s="6">
        <f t="shared" si="43"/>
        <v>0</v>
      </c>
      <c r="X80" s="6">
        <f t="shared" si="43"/>
        <v>0</v>
      </c>
      <c r="Y80" s="6">
        <f t="shared" si="43"/>
        <v>0</v>
      </c>
      <c r="Z80" s="6">
        <f t="shared" si="43"/>
        <v>0</v>
      </c>
      <c r="AA80" s="6">
        <f t="shared" si="43"/>
        <v>0</v>
      </c>
      <c r="AB80" s="6">
        <f t="shared" si="43"/>
        <v>0</v>
      </c>
      <c r="AC80" s="6">
        <f t="shared" si="43"/>
        <v>0</v>
      </c>
      <c r="AD80" s="6">
        <f t="shared" si="43"/>
        <v>0</v>
      </c>
      <c r="AE80" s="6">
        <f t="shared" si="43"/>
        <v>0</v>
      </c>
      <c r="AF80" s="6">
        <f t="shared" si="43"/>
        <v>0</v>
      </c>
      <c r="AG80" s="6">
        <f t="shared" si="43"/>
        <v>0</v>
      </c>
      <c r="AH80" s="6">
        <f t="shared" si="43"/>
        <v>0</v>
      </c>
    </row>
    <row r="81" spans="1:34" ht="13.5" customHeight="1" x14ac:dyDescent="0.45">
      <c r="A81" s="6" t="s">
        <v>63</v>
      </c>
      <c r="C81" s="6">
        <f t="shared" ref="C81:AH81" si="44">IF(D11&lt;200000,7500,0)</f>
        <v>7500</v>
      </c>
      <c r="D81" s="6">
        <f t="shared" si="44"/>
        <v>7500</v>
      </c>
      <c r="E81" s="6">
        <f t="shared" si="44"/>
        <v>7500</v>
      </c>
      <c r="F81" s="6">
        <f t="shared" si="44"/>
        <v>7500</v>
      </c>
      <c r="G81" s="6">
        <f t="shared" si="44"/>
        <v>7500</v>
      </c>
      <c r="H81" s="6">
        <f t="shared" si="44"/>
        <v>7500</v>
      </c>
      <c r="I81" s="6">
        <f t="shared" si="44"/>
        <v>7500</v>
      </c>
      <c r="J81" s="6">
        <f t="shared" si="44"/>
        <v>7500</v>
      </c>
      <c r="K81" s="6">
        <f t="shared" si="44"/>
        <v>0</v>
      </c>
      <c r="L81" s="6">
        <f t="shared" si="44"/>
        <v>0</v>
      </c>
      <c r="M81" s="6">
        <f t="shared" si="44"/>
        <v>0</v>
      </c>
      <c r="N81" s="6">
        <f t="shared" si="44"/>
        <v>0</v>
      </c>
      <c r="O81" s="6">
        <f t="shared" si="44"/>
        <v>0</v>
      </c>
      <c r="P81" s="6">
        <f t="shared" si="44"/>
        <v>0</v>
      </c>
      <c r="Q81" s="6">
        <f t="shared" si="44"/>
        <v>0</v>
      </c>
      <c r="R81" s="6">
        <f t="shared" si="44"/>
        <v>0</v>
      </c>
      <c r="S81" s="6">
        <f t="shared" si="44"/>
        <v>0</v>
      </c>
      <c r="T81" s="6">
        <f t="shared" si="44"/>
        <v>0</v>
      </c>
      <c r="U81" s="6">
        <f t="shared" si="44"/>
        <v>0</v>
      </c>
      <c r="V81" s="6">
        <f t="shared" si="44"/>
        <v>0</v>
      </c>
      <c r="W81" s="6">
        <f t="shared" si="44"/>
        <v>0</v>
      </c>
      <c r="X81" s="6">
        <f t="shared" si="44"/>
        <v>0</v>
      </c>
      <c r="Y81" s="6">
        <f t="shared" si="44"/>
        <v>0</v>
      </c>
      <c r="Z81" s="6">
        <f t="shared" si="44"/>
        <v>0</v>
      </c>
      <c r="AA81" s="6">
        <f t="shared" si="44"/>
        <v>0</v>
      </c>
      <c r="AB81" s="6">
        <f t="shared" si="44"/>
        <v>0</v>
      </c>
      <c r="AC81" s="6">
        <f t="shared" si="44"/>
        <v>0</v>
      </c>
      <c r="AD81" s="6">
        <f t="shared" si="44"/>
        <v>0</v>
      </c>
      <c r="AE81" s="6">
        <f t="shared" si="44"/>
        <v>0</v>
      </c>
      <c r="AF81" s="6">
        <f t="shared" si="44"/>
        <v>0</v>
      </c>
      <c r="AG81" s="6">
        <f t="shared" si="44"/>
        <v>0</v>
      </c>
      <c r="AH81" s="6">
        <f t="shared" si="44"/>
        <v>0</v>
      </c>
    </row>
    <row r="82" spans="1:34" ht="13.5" customHeight="1" x14ac:dyDescent="0.45">
      <c r="A82" s="6" t="s">
        <v>64</v>
      </c>
      <c r="C82" s="6">
        <f t="shared" ref="C82:AH82" si="45">IF(D12&lt;200000,7500,0)</f>
        <v>7500</v>
      </c>
      <c r="D82" s="6">
        <f t="shared" si="45"/>
        <v>7500</v>
      </c>
      <c r="E82" s="6">
        <f t="shared" si="45"/>
        <v>7500</v>
      </c>
      <c r="F82" s="6">
        <f t="shared" si="45"/>
        <v>7500</v>
      </c>
      <c r="G82" s="6">
        <f t="shared" si="45"/>
        <v>7500</v>
      </c>
      <c r="H82" s="6">
        <f t="shared" si="45"/>
        <v>7500</v>
      </c>
      <c r="I82" s="6">
        <f t="shared" si="45"/>
        <v>7500</v>
      </c>
      <c r="J82" s="6">
        <f t="shared" si="45"/>
        <v>7500</v>
      </c>
      <c r="K82" s="6">
        <f t="shared" si="45"/>
        <v>7500</v>
      </c>
      <c r="L82" s="6">
        <f t="shared" si="45"/>
        <v>7500</v>
      </c>
      <c r="M82" s="6">
        <f t="shared" si="45"/>
        <v>7500</v>
      </c>
      <c r="N82" s="6">
        <f t="shared" si="45"/>
        <v>7500</v>
      </c>
      <c r="O82" s="6">
        <f t="shared" si="45"/>
        <v>0</v>
      </c>
      <c r="P82" s="6">
        <f t="shared" si="45"/>
        <v>0</v>
      </c>
      <c r="Q82" s="6">
        <f t="shared" si="45"/>
        <v>0</v>
      </c>
      <c r="R82" s="6">
        <f t="shared" si="45"/>
        <v>0</v>
      </c>
      <c r="S82" s="6">
        <f t="shared" si="45"/>
        <v>0</v>
      </c>
      <c r="T82" s="6">
        <f t="shared" si="45"/>
        <v>0</v>
      </c>
      <c r="U82" s="6">
        <f t="shared" si="45"/>
        <v>0</v>
      </c>
      <c r="V82" s="6">
        <f t="shared" si="45"/>
        <v>0</v>
      </c>
      <c r="W82" s="6">
        <f t="shared" si="45"/>
        <v>0</v>
      </c>
      <c r="X82" s="6">
        <f t="shared" si="45"/>
        <v>0</v>
      </c>
      <c r="Y82" s="6">
        <f t="shared" si="45"/>
        <v>0</v>
      </c>
      <c r="Z82" s="6">
        <f t="shared" si="45"/>
        <v>0</v>
      </c>
      <c r="AA82" s="6">
        <f t="shared" si="45"/>
        <v>0</v>
      </c>
      <c r="AB82" s="6">
        <f t="shared" si="45"/>
        <v>0</v>
      </c>
      <c r="AC82" s="6">
        <f t="shared" si="45"/>
        <v>0</v>
      </c>
      <c r="AD82" s="6">
        <f t="shared" si="45"/>
        <v>0</v>
      </c>
      <c r="AE82" s="6">
        <f t="shared" si="45"/>
        <v>0</v>
      </c>
      <c r="AF82" s="6">
        <f t="shared" si="45"/>
        <v>0</v>
      </c>
      <c r="AG82" s="6">
        <f t="shared" si="45"/>
        <v>0</v>
      </c>
      <c r="AH82" s="6">
        <f t="shared" si="45"/>
        <v>0</v>
      </c>
    </row>
    <row r="83" spans="1:34" ht="13.5" customHeight="1" x14ac:dyDescent="0.45">
      <c r="A83" s="6" t="s">
        <v>65</v>
      </c>
      <c r="C83" s="6">
        <f t="shared" ref="C83:AH83" si="46">IF(D13&lt;200000,7500,0)</f>
        <v>7500</v>
      </c>
      <c r="D83" s="6">
        <f t="shared" si="46"/>
        <v>7500</v>
      </c>
      <c r="E83" s="6">
        <f t="shared" si="46"/>
        <v>7500</v>
      </c>
      <c r="F83" s="6">
        <f t="shared" si="46"/>
        <v>0</v>
      </c>
      <c r="G83" s="6">
        <f t="shared" si="46"/>
        <v>0</v>
      </c>
      <c r="H83" s="6">
        <f t="shared" si="46"/>
        <v>0</v>
      </c>
      <c r="I83" s="6">
        <f t="shared" si="46"/>
        <v>0</v>
      </c>
      <c r="J83" s="6">
        <f t="shared" si="46"/>
        <v>0</v>
      </c>
      <c r="K83" s="6">
        <f t="shared" si="46"/>
        <v>0</v>
      </c>
      <c r="L83" s="6">
        <f t="shared" si="46"/>
        <v>0</v>
      </c>
      <c r="M83" s="6">
        <f t="shared" si="46"/>
        <v>0</v>
      </c>
      <c r="N83" s="6">
        <f t="shared" si="46"/>
        <v>0</v>
      </c>
      <c r="O83" s="6">
        <f t="shared" si="46"/>
        <v>0</v>
      </c>
      <c r="P83" s="6">
        <f t="shared" si="46"/>
        <v>0</v>
      </c>
      <c r="Q83" s="6">
        <f t="shared" si="46"/>
        <v>0</v>
      </c>
      <c r="R83" s="6">
        <f t="shared" si="46"/>
        <v>0</v>
      </c>
      <c r="S83" s="6">
        <f t="shared" si="46"/>
        <v>0</v>
      </c>
      <c r="T83" s="6">
        <f t="shared" si="46"/>
        <v>0</v>
      </c>
      <c r="U83" s="6">
        <f t="shared" si="46"/>
        <v>0</v>
      </c>
      <c r="V83" s="6">
        <f t="shared" si="46"/>
        <v>0</v>
      </c>
      <c r="W83" s="6">
        <f t="shared" si="46"/>
        <v>0</v>
      </c>
      <c r="X83" s="6">
        <f t="shared" si="46"/>
        <v>0</v>
      </c>
      <c r="Y83" s="6">
        <f t="shared" si="46"/>
        <v>0</v>
      </c>
      <c r="Z83" s="6">
        <f t="shared" si="46"/>
        <v>0</v>
      </c>
      <c r="AA83" s="6">
        <f t="shared" si="46"/>
        <v>0</v>
      </c>
      <c r="AB83" s="6">
        <f t="shared" si="46"/>
        <v>0</v>
      </c>
      <c r="AC83" s="6">
        <f t="shared" si="46"/>
        <v>0</v>
      </c>
      <c r="AD83" s="6">
        <f t="shared" si="46"/>
        <v>0</v>
      </c>
      <c r="AE83" s="6">
        <f t="shared" si="46"/>
        <v>0</v>
      </c>
      <c r="AF83" s="6">
        <f t="shared" si="46"/>
        <v>0</v>
      </c>
      <c r="AG83" s="6">
        <f t="shared" si="46"/>
        <v>0</v>
      </c>
      <c r="AH83" s="6">
        <f t="shared" si="46"/>
        <v>0</v>
      </c>
    </row>
    <row r="84" spans="1:34" ht="13.5" customHeight="1" x14ac:dyDescent="0.45">
      <c r="A84" s="6" t="s">
        <v>66</v>
      </c>
      <c r="C84" s="6">
        <f t="shared" ref="C84:AH84" si="47">IF(D14&lt;200000,7500,0)</f>
        <v>7500</v>
      </c>
      <c r="D84" s="6">
        <f t="shared" si="47"/>
        <v>7500</v>
      </c>
      <c r="E84" s="6">
        <f t="shared" si="47"/>
        <v>7500</v>
      </c>
      <c r="F84" s="6">
        <f t="shared" si="47"/>
        <v>7500</v>
      </c>
      <c r="G84" s="6">
        <f t="shared" si="47"/>
        <v>7500</v>
      </c>
      <c r="H84" s="6">
        <f t="shared" si="47"/>
        <v>7500</v>
      </c>
      <c r="I84" s="6">
        <f t="shared" si="47"/>
        <v>7500</v>
      </c>
      <c r="J84" s="6">
        <f t="shared" si="47"/>
        <v>7500</v>
      </c>
      <c r="K84" s="6">
        <f t="shared" si="47"/>
        <v>7500</v>
      </c>
      <c r="L84" s="6">
        <f t="shared" si="47"/>
        <v>7500</v>
      </c>
      <c r="M84" s="6">
        <f t="shared" si="47"/>
        <v>7500</v>
      </c>
      <c r="N84" s="6">
        <f t="shared" si="47"/>
        <v>0</v>
      </c>
      <c r="O84" s="6">
        <f t="shared" si="47"/>
        <v>0</v>
      </c>
      <c r="P84" s="6">
        <f t="shared" si="47"/>
        <v>0</v>
      </c>
      <c r="Q84" s="6">
        <f t="shared" si="47"/>
        <v>0</v>
      </c>
      <c r="R84" s="6">
        <f t="shared" si="47"/>
        <v>0</v>
      </c>
      <c r="S84" s="6">
        <f t="shared" si="47"/>
        <v>0</v>
      </c>
      <c r="T84" s="6">
        <f t="shared" si="47"/>
        <v>0</v>
      </c>
      <c r="U84" s="6">
        <f t="shared" si="47"/>
        <v>0</v>
      </c>
      <c r="V84" s="6">
        <f t="shared" si="47"/>
        <v>0</v>
      </c>
      <c r="W84" s="6">
        <f t="shared" si="47"/>
        <v>0</v>
      </c>
      <c r="X84" s="6">
        <f t="shared" si="47"/>
        <v>0</v>
      </c>
      <c r="Y84" s="6">
        <f t="shared" si="47"/>
        <v>0</v>
      </c>
      <c r="Z84" s="6">
        <f t="shared" si="47"/>
        <v>0</v>
      </c>
      <c r="AA84" s="6">
        <f t="shared" si="47"/>
        <v>0</v>
      </c>
      <c r="AB84" s="6">
        <f t="shared" si="47"/>
        <v>0</v>
      </c>
      <c r="AC84" s="6">
        <f t="shared" si="47"/>
        <v>0</v>
      </c>
      <c r="AD84" s="6">
        <f t="shared" si="47"/>
        <v>0</v>
      </c>
      <c r="AE84" s="6">
        <f t="shared" si="47"/>
        <v>0</v>
      </c>
      <c r="AF84" s="6">
        <f t="shared" si="47"/>
        <v>0</v>
      </c>
      <c r="AG84" s="6">
        <f t="shared" si="47"/>
        <v>0</v>
      </c>
      <c r="AH84" s="6">
        <f t="shared" si="47"/>
        <v>0</v>
      </c>
    </row>
    <row r="85" spans="1:34" ht="13.5" customHeight="1" x14ac:dyDescent="0.45">
      <c r="A85" s="6" t="s">
        <v>67</v>
      </c>
      <c r="C85" s="6">
        <f t="shared" ref="C85:AH85" si="48">IF(D15&lt;200000,7500,0)</f>
        <v>0</v>
      </c>
      <c r="D85" s="6">
        <f t="shared" si="48"/>
        <v>0</v>
      </c>
      <c r="E85" s="6">
        <f t="shared" si="48"/>
        <v>0</v>
      </c>
      <c r="F85" s="6">
        <f t="shared" si="48"/>
        <v>0</v>
      </c>
      <c r="G85" s="6">
        <f t="shared" si="48"/>
        <v>0</v>
      </c>
      <c r="H85" s="6">
        <f t="shared" si="48"/>
        <v>0</v>
      </c>
      <c r="I85" s="6">
        <f t="shared" si="48"/>
        <v>0</v>
      </c>
      <c r="J85" s="6">
        <f t="shared" si="48"/>
        <v>0</v>
      </c>
      <c r="K85" s="6">
        <f t="shared" si="48"/>
        <v>0</v>
      </c>
      <c r="L85" s="6">
        <f t="shared" si="48"/>
        <v>0</v>
      </c>
      <c r="M85" s="6">
        <f t="shared" si="48"/>
        <v>0</v>
      </c>
      <c r="N85" s="6">
        <f t="shared" si="48"/>
        <v>0</v>
      </c>
      <c r="O85" s="6">
        <f t="shared" si="48"/>
        <v>0</v>
      </c>
      <c r="P85" s="6">
        <f t="shared" si="48"/>
        <v>0</v>
      </c>
      <c r="Q85" s="6">
        <f t="shared" si="48"/>
        <v>0</v>
      </c>
      <c r="R85" s="6">
        <f t="shared" si="48"/>
        <v>0</v>
      </c>
      <c r="S85" s="6">
        <f t="shared" si="48"/>
        <v>0</v>
      </c>
      <c r="T85" s="6">
        <f t="shared" si="48"/>
        <v>0</v>
      </c>
      <c r="U85" s="6">
        <f t="shared" si="48"/>
        <v>0</v>
      </c>
      <c r="V85" s="6">
        <f t="shared" si="48"/>
        <v>0</v>
      </c>
      <c r="W85" s="6">
        <f t="shared" si="48"/>
        <v>0</v>
      </c>
      <c r="X85" s="6">
        <f t="shared" si="48"/>
        <v>0</v>
      </c>
      <c r="Y85" s="6">
        <f t="shared" si="48"/>
        <v>0</v>
      </c>
      <c r="Z85" s="6">
        <f t="shared" si="48"/>
        <v>0</v>
      </c>
      <c r="AA85" s="6">
        <f t="shared" si="48"/>
        <v>0</v>
      </c>
      <c r="AB85" s="6">
        <f t="shared" si="48"/>
        <v>0</v>
      </c>
      <c r="AC85" s="6">
        <f t="shared" si="48"/>
        <v>0</v>
      </c>
      <c r="AD85" s="6">
        <f t="shared" si="48"/>
        <v>0</v>
      </c>
      <c r="AE85" s="6">
        <f t="shared" si="48"/>
        <v>0</v>
      </c>
      <c r="AF85" s="6">
        <f t="shared" si="48"/>
        <v>0</v>
      </c>
      <c r="AG85" s="6">
        <f t="shared" si="48"/>
        <v>0</v>
      </c>
      <c r="AH85" s="6">
        <f t="shared" si="48"/>
        <v>0</v>
      </c>
    </row>
    <row r="86" spans="1:34" ht="13.5" customHeight="1" x14ac:dyDescent="0.45">
      <c r="A86" s="6" t="s">
        <v>68</v>
      </c>
      <c r="C86" s="6">
        <f t="shared" ref="C86:AH86" si="49">IF(D16&lt;200000,7500,0)</f>
        <v>7500</v>
      </c>
      <c r="D86" s="6">
        <f t="shared" si="49"/>
        <v>7500</v>
      </c>
      <c r="E86" s="6">
        <f t="shared" si="49"/>
        <v>7500</v>
      </c>
      <c r="F86" s="6">
        <f t="shared" si="49"/>
        <v>0</v>
      </c>
      <c r="G86" s="6">
        <f t="shared" si="49"/>
        <v>0</v>
      </c>
      <c r="H86" s="6">
        <f t="shared" si="49"/>
        <v>0</v>
      </c>
      <c r="I86" s="6">
        <f t="shared" si="49"/>
        <v>0</v>
      </c>
      <c r="J86" s="6">
        <f t="shared" si="49"/>
        <v>0</v>
      </c>
      <c r="K86" s="6">
        <f t="shared" si="49"/>
        <v>0</v>
      </c>
      <c r="L86" s="6">
        <f t="shared" si="49"/>
        <v>0</v>
      </c>
      <c r="M86" s="6">
        <f t="shared" si="49"/>
        <v>0</v>
      </c>
      <c r="N86" s="6">
        <f t="shared" si="49"/>
        <v>0</v>
      </c>
      <c r="O86" s="6">
        <f t="shared" si="49"/>
        <v>0</v>
      </c>
      <c r="P86" s="6">
        <f t="shared" si="49"/>
        <v>0</v>
      </c>
      <c r="Q86" s="6">
        <f t="shared" si="49"/>
        <v>0</v>
      </c>
      <c r="R86" s="6">
        <f t="shared" si="49"/>
        <v>0</v>
      </c>
      <c r="S86" s="6">
        <f t="shared" si="49"/>
        <v>0</v>
      </c>
      <c r="T86" s="6">
        <f t="shared" si="49"/>
        <v>0</v>
      </c>
      <c r="U86" s="6">
        <f t="shared" si="49"/>
        <v>0</v>
      </c>
      <c r="V86" s="6">
        <f t="shared" si="49"/>
        <v>0</v>
      </c>
      <c r="W86" s="6">
        <f t="shared" si="49"/>
        <v>0</v>
      </c>
      <c r="X86" s="6">
        <f t="shared" si="49"/>
        <v>0</v>
      </c>
      <c r="Y86" s="6">
        <f t="shared" si="49"/>
        <v>0</v>
      </c>
      <c r="Z86" s="6">
        <f t="shared" si="49"/>
        <v>0</v>
      </c>
      <c r="AA86" s="6">
        <f t="shared" si="49"/>
        <v>0</v>
      </c>
      <c r="AB86" s="6">
        <f t="shared" si="49"/>
        <v>0</v>
      </c>
      <c r="AC86" s="6">
        <f t="shared" si="49"/>
        <v>0</v>
      </c>
      <c r="AD86" s="6">
        <f t="shared" si="49"/>
        <v>0</v>
      </c>
      <c r="AE86" s="6">
        <f t="shared" si="49"/>
        <v>0</v>
      </c>
      <c r="AF86" s="6">
        <f t="shared" si="49"/>
        <v>0</v>
      </c>
      <c r="AG86" s="6">
        <f t="shared" si="49"/>
        <v>0</v>
      </c>
      <c r="AH86" s="6">
        <f t="shared" si="49"/>
        <v>0</v>
      </c>
    </row>
    <row r="87" spans="1:34" ht="13.5" customHeight="1" x14ac:dyDescent="0.45">
      <c r="A87" s="6" t="s">
        <v>69</v>
      </c>
      <c r="C87" s="6">
        <f>IF(D17&lt;200000,7500,0)</f>
        <v>7500</v>
      </c>
      <c r="D87" s="6">
        <f t="shared" ref="D87:AH87" si="50">IF(E17&lt;200000,7500,0)</f>
        <v>7500</v>
      </c>
      <c r="E87" s="6">
        <f t="shared" si="50"/>
        <v>7500</v>
      </c>
      <c r="F87" s="6">
        <f t="shared" si="50"/>
        <v>7500</v>
      </c>
      <c r="G87" s="6">
        <f t="shared" si="50"/>
        <v>7500</v>
      </c>
      <c r="H87" s="6">
        <f t="shared" si="50"/>
        <v>7500</v>
      </c>
      <c r="I87" s="6">
        <f t="shared" si="50"/>
        <v>7500</v>
      </c>
      <c r="J87" s="6">
        <f t="shared" si="50"/>
        <v>7500</v>
      </c>
      <c r="K87" s="6">
        <f t="shared" si="50"/>
        <v>7500</v>
      </c>
      <c r="L87" s="6">
        <f t="shared" si="50"/>
        <v>7500</v>
      </c>
      <c r="M87" s="6">
        <f t="shared" si="50"/>
        <v>0</v>
      </c>
      <c r="N87" s="6">
        <f t="shared" si="50"/>
        <v>0</v>
      </c>
      <c r="O87" s="6">
        <f t="shared" si="50"/>
        <v>0</v>
      </c>
      <c r="P87" s="6">
        <f t="shared" si="50"/>
        <v>0</v>
      </c>
      <c r="Q87" s="6">
        <f t="shared" si="50"/>
        <v>0</v>
      </c>
      <c r="R87" s="6">
        <f t="shared" si="50"/>
        <v>0</v>
      </c>
      <c r="S87" s="6">
        <f t="shared" si="50"/>
        <v>0</v>
      </c>
      <c r="T87" s="6">
        <f t="shared" si="50"/>
        <v>0</v>
      </c>
      <c r="U87" s="6">
        <f t="shared" si="50"/>
        <v>0</v>
      </c>
      <c r="V87" s="6">
        <f t="shared" si="50"/>
        <v>0</v>
      </c>
      <c r="W87" s="6">
        <f t="shared" si="50"/>
        <v>0</v>
      </c>
      <c r="X87" s="6">
        <f t="shared" si="50"/>
        <v>0</v>
      </c>
      <c r="Y87" s="6">
        <f t="shared" si="50"/>
        <v>0</v>
      </c>
      <c r="Z87" s="6">
        <f t="shared" si="50"/>
        <v>0</v>
      </c>
      <c r="AA87" s="6">
        <f t="shared" si="50"/>
        <v>0</v>
      </c>
      <c r="AB87" s="6">
        <f t="shared" si="50"/>
        <v>0</v>
      </c>
      <c r="AC87" s="6">
        <f t="shared" si="50"/>
        <v>0</v>
      </c>
      <c r="AD87" s="6">
        <f t="shared" si="50"/>
        <v>0</v>
      </c>
      <c r="AE87" s="6">
        <f t="shared" si="50"/>
        <v>0</v>
      </c>
      <c r="AF87" s="6">
        <f t="shared" si="50"/>
        <v>0</v>
      </c>
      <c r="AG87" s="6">
        <f t="shared" si="50"/>
        <v>0</v>
      </c>
      <c r="AH87" s="6">
        <f t="shared" si="50"/>
        <v>0</v>
      </c>
    </row>
    <row r="88" spans="1:34" ht="13.5" customHeight="1" x14ac:dyDescent="0.45">
      <c r="A88" s="6" t="s">
        <v>70</v>
      </c>
      <c r="C88" s="6">
        <f t="shared" ref="C88:AH88" si="51">IF(D18&lt;200000,7500,0)</f>
        <v>7500</v>
      </c>
      <c r="D88" s="6">
        <f t="shared" si="51"/>
        <v>7500</v>
      </c>
      <c r="E88" s="6">
        <f t="shared" si="51"/>
        <v>7500</v>
      </c>
      <c r="F88" s="6">
        <f t="shared" si="51"/>
        <v>7500</v>
      </c>
      <c r="G88" s="6">
        <f t="shared" si="51"/>
        <v>7500</v>
      </c>
      <c r="H88" s="6">
        <f t="shared" si="51"/>
        <v>7500</v>
      </c>
      <c r="I88" s="6">
        <f t="shared" si="51"/>
        <v>7500</v>
      </c>
      <c r="J88" s="6">
        <f t="shared" si="51"/>
        <v>7500</v>
      </c>
      <c r="K88" s="6">
        <f t="shared" si="51"/>
        <v>7500</v>
      </c>
      <c r="L88" s="6">
        <f t="shared" si="51"/>
        <v>7500</v>
      </c>
      <c r="M88" s="6">
        <f t="shared" si="51"/>
        <v>7500</v>
      </c>
      <c r="N88" s="6">
        <f t="shared" si="51"/>
        <v>0</v>
      </c>
      <c r="O88" s="6">
        <f t="shared" si="51"/>
        <v>0</v>
      </c>
      <c r="P88" s="6">
        <f t="shared" si="51"/>
        <v>0</v>
      </c>
      <c r="Q88" s="6">
        <f t="shared" si="51"/>
        <v>0</v>
      </c>
      <c r="R88" s="6">
        <f t="shared" si="51"/>
        <v>0</v>
      </c>
      <c r="S88" s="6">
        <f t="shared" si="51"/>
        <v>0</v>
      </c>
      <c r="T88" s="6">
        <f t="shared" si="51"/>
        <v>0</v>
      </c>
      <c r="U88" s="6">
        <f t="shared" si="51"/>
        <v>0</v>
      </c>
      <c r="V88" s="6">
        <f t="shared" si="51"/>
        <v>0</v>
      </c>
      <c r="W88" s="6">
        <f t="shared" si="51"/>
        <v>0</v>
      </c>
      <c r="X88" s="6">
        <f t="shared" si="51"/>
        <v>0</v>
      </c>
      <c r="Y88" s="6">
        <f t="shared" si="51"/>
        <v>0</v>
      </c>
      <c r="Z88" s="6">
        <f t="shared" si="51"/>
        <v>0</v>
      </c>
      <c r="AA88" s="6">
        <f t="shared" si="51"/>
        <v>0</v>
      </c>
      <c r="AB88" s="6">
        <f t="shared" si="51"/>
        <v>0</v>
      </c>
      <c r="AC88" s="6">
        <f t="shared" si="51"/>
        <v>0</v>
      </c>
      <c r="AD88" s="6">
        <f t="shared" si="51"/>
        <v>0</v>
      </c>
      <c r="AE88" s="6">
        <f t="shared" si="51"/>
        <v>0</v>
      </c>
      <c r="AF88" s="6">
        <f t="shared" si="51"/>
        <v>0</v>
      </c>
      <c r="AG88" s="6">
        <f t="shared" si="51"/>
        <v>0</v>
      </c>
      <c r="AH88" s="6">
        <f t="shared" si="51"/>
        <v>0</v>
      </c>
    </row>
    <row r="89" spans="1:34" ht="13.5" customHeight="1" x14ac:dyDescent="0.45">
      <c r="A89" s="6" t="s">
        <v>71</v>
      </c>
      <c r="C89" s="6">
        <f t="shared" ref="C89:AH89" si="52">IF(D19&lt;200000,7500,0)</f>
        <v>7500</v>
      </c>
      <c r="D89" s="6">
        <f t="shared" si="52"/>
        <v>7500</v>
      </c>
      <c r="E89" s="6">
        <f t="shared" si="52"/>
        <v>7500</v>
      </c>
      <c r="F89" s="6">
        <f t="shared" si="52"/>
        <v>7500</v>
      </c>
      <c r="G89" s="6">
        <f t="shared" si="52"/>
        <v>7500</v>
      </c>
      <c r="H89" s="6">
        <f t="shared" si="52"/>
        <v>7500</v>
      </c>
      <c r="I89" s="6">
        <f t="shared" si="52"/>
        <v>7500</v>
      </c>
      <c r="J89" s="6">
        <f t="shared" si="52"/>
        <v>7500</v>
      </c>
      <c r="K89" s="6">
        <f t="shared" si="52"/>
        <v>7500</v>
      </c>
      <c r="L89" s="6">
        <f t="shared" si="52"/>
        <v>7500</v>
      </c>
      <c r="M89" s="6">
        <f t="shared" si="52"/>
        <v>7500</v>
      </c>
      <c r="N89" s="6">
        <f t="shared" si="52"/>
        <v>7500</v>
      </c>
      <c r="O89" s="6">
        <f t="shared" si="52"/>
        <v>0</v>
      </c>
      <c r="P89" s="6">
        <f t="shared" si="52"/>
        <v>0</v>
      </c>
      <c r="Q89" s="6">
        <f t="shared" si="52"/>
        <v>0</v>
      </c>
      <c r="R89" s="6">
        <f t="shared" si="52"/>
        <v>0</v>
      </c>
      <c r="S89" s="6">
        <f t="shared" si="52"/>
        <v>0</v>
      </c>
      <c r="T89" s="6">
        <f t="shared" si="52"/>
        <v>0</v>
      </c>
      <c r="U89" s="6">
        <f t="shared" si="52"/>
        <v>0</v>
      </c>
      <c r="V89" s="6">
        <f t="shared" si="52"/>
        <v>0</v>
      </c>
      <c r="W89" s="6">
        <f t="shared" si="52"/>
        <v>0</v>
      </c>
      <c r="X89" s="6">
        <f t="shared" si="52"/>
        <v>0</v>
      </c>
      <c r="Y89" s="6">
        <f t="shared" si="52"/>
        <v>0</v>
      </c>
      <c r="Z89" s="6">
        <f t="shared" si="52"/>
        <v>0</v>
      </c>
      <c r="AA89" s="6">
        <f t="shared" si="52"/>
        <v>0</v>
      </c>
      <c r="AB89" s="6">
        <f t="shared" si="52"/>
        <v>0</v>
      </c>
      <c r="AC89" s="6">
        <f t="shared" si="52"/>
        <v>0</v>
      </c>
      <c r="AD89" s="6">
        <f t="shared" si="52"/>
        <v>0</v>
      </c>
      <c r="AE89" s="6">
        <f t="shared" si="52"/>
        <v>0</v>
      </c>
      <c r="AF89" s="6">
        <f t="shared" si="52"/>
        <v>0</v>
      </c>
      <c r="AG89" s="6">
        <f t="shared" si="52"/>
        <v>0</v>
      </c>
      <c r="AH89" s="6">
        <f t="shared" si="52"/>
        <v>0</v>
      </c>
    </row>
    <row r="90" spans="1:34" ht="13.5" customHeight="1" x14ac:dyDescent="0.35"/>
    <row r="91" spans="1:34" ht="13.5" customHeight="1" x14ac:dyDescent="0.45">
      <c r="A91" s="6" t="s">
        <v>89</v>
      </c>
      <c r="C91" s="6">
        <v>2019</v>
      </c>
    </row>
    <row r="92" spans="1:34" ht="13.5" customHeight="1" x14ac:dyDescent="0.45">
      <c r="C92" s="23">
        <f>SUMPRODUCT(C73:C89,C50:C66)/SUM(C50:C66)</f>
        <v>2745.8606136031594</v>
      </c>
      <c r="D92" s="23">
        <f t="shared" ref="D92:AH92" si="53">SUMPRODUCT(D73:D89,D50:D66)/SUM(D50:D66)</f>
        <v>2745.8606136031622</v>
      </c>
      <c r="E92" s="23">
        <f t="shared" si="53"/>
        <v>2745.8606136031603</v>
      </c>
      <c r="F92" s="23">
        <f t="shared" si="53"/>
        <v>1913.0458308533109</v>
      </c>
      <c r="G92" s="23">
        <f t="shared" si="53"/>
        <v>1531.9111519939397</v>
      </c>
      <c r="H92" s="23">
        <f t="shared" si="53"/>
        <v>933.18813916995964</v>
      </c>
      <c r="I92" s="23">
        <f t="shared" si="53"/>
        <v>933.18813916995862</v>
      </c>
      <c r="J92" s="23">
        <f t="shared" si="53"/>
        <v>933.18813916995828</v>
      </c>
      <c r="K92" s="23">
        <f t="shared" si="53"/>
        <v>744.00735890915007</v>
      </c>
      <c r="L92" s="23">
        <f t="shared" si="53"/>
        <v>744.00735890914837</v>
      </c>
      <c r="M92" s="23">
        <f t="shared" si="53"/>
        <v>518.64076619230616</v>
      </c>
      <c r="N92" s="23">
        <f t="shared" si="53"/>
        <v>240.24673989502756</v>
      </c>
      <c r="O92" s="23">
        <f t="shared" si="53"/>
        <v>18.397272874844436</v>
      </c>
      <c r="P92" s="23">
        <f t="shared" si="53"/>
        <v>18.397272874844433</v>
      </c>
      <c r="Q92" s="23">
        <f t="shared" si="53"/>
        <v>18.397272874844433</v>
      </c>
      <c r="R92" s="23">
        <f t="shared" si="53"/>
        <v>18.397272874844436</v>
      </c>
      <c r="S92" s="23">
        <f t="shared" si="53"/>
        <v>18.397272874844433</v>
      </c>
      <c r="T92" s="23">
        <f t="shared" si="53"/>
        <v>18.397272874844436</v>
      </c>
      <c r="U92" s="23">
        <f t="shared" si="53"/>
        <v>18.397272874844436</v>
      </c>
      <c r="V92" s="23">
        <f t="shared" si="53"/>
        <v>0</v>
      </c>
      <c r="W92" s="23">
        <f t="shared" si="53"/>
        <v>0</v>
      </c>
      <c r="X92" s="23">
        <f t="shared" si="53"/>
        <v>0</v>
      </c>
      <c r="Y92" s="23">
        <f t="shared" si="53"/>
        <v>0</v>
      </c>
      <c r="Z92" s="23">
        <f t="shared" si="53"/>
        <v>0</v>
      </c>
      <c r="AA92" s="23">
        <f t="shared" si="53"/>
        <v>0</v>
      </c>
      <c r="AB92" s="23">
        <f t="shared" si="53"/>
        <v>0</v>
      </c>
      <c r="AC92" s="23">
        <f t="shared" si="53"/>
        <v>0</v>
      </c>
      <c r="AD92" s="23">
        <f t="shared" si="53"/>
        <v>0</v>
      </c>
      <c r="AE92" s="23">
        <f t="shared" si="53"/>
        <v>0</v>
      </c>
      <c r="AF92" s="23">
        <f t="shared" si="53"/>
        <v>0</v>
      </c>
      <c r="AG92" s="23">
        <f t="shared" si="53"/>
        <v>0</v>
      </c>
      <c r="AH92" s="23">
        <f t="shared" si="53"/>
        <v>0</v>
      </c>
    </row>
    <row r="93" spans="1:34" ht="13.5" customHeight="1" x14ac:dyDescent="0.35"/>
    <row r="94" spans="1:34" ht="13.5" customHeight="1" x14ac:dyDescent="0.35"/>
    <row r="95" spans="1:34" ht="13.5" customHeight="1" x14ac:dyDescent="0.35"/>
    <row r="96" spans="1:34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</sheetData>
  <mergeCells count="1">
    <mergeCell ref="A44:B44"/>
  </mergeCells>
  <conditionalFormatting sqref="D3:AI19">
    <cfRule type="expression" dxfId="1" priority="1">
      <formula>D3&gt;600000</formula>
    </cfRule>
  </conditionalFormatting>
  <conditionalFormatting sqref="D3:AI19">
    <cfRule type="expression" dxfId="0" priority="2">
      <formula>D3&gt;200000</formula>
    </cfRule>
  </conditionalFormatting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zoomScale="80" zoomScaleNormal="80" workbookViewId="0"/>
  </sheetViews>
  <sheetFormatPr defaultColWidth="12.625" defaultRowHeight="15" customHeight="1" x14ac:dyDescent="0.35"/>
  <cols>
    <col min="1" max="2" width="7.75" customWidth="1"/>
    <col min="3" max="3" width="23.5" customWidth="1"/>
    <col min="4" max="26" width="7.75" customWidth="1"/>
  </cols>
  <sheetData>
    <row r="1" spans="1:17" ht="13.5" customHeight="1" x14ac:dyDescent="0.35"/>
    <row r="2" spans="1:17" ht="13.5" customHeight="1" x14ac:dyDescent="0.45">
      <c r="A2" s="6" t="s">
        <v>72</v>
      </c>
      <c r="B2" s="6" t="s">
        <v>93</v>
      </c>
      <c r="C2" s="6" t="s">
        <v>94</v>
      </c>
      <c r="D2" s="6" t="s">
        <v>95</v>
      </c>
      <c r="E2" s="6" t="s">
        <v>96</v>
      </c>
      <c r="F2" s="6" t="s">
        <v>97</v>
      </c>
      <c r="G2" s="6" t="s">
        <v>98</v>
      </c>
      <c r="H2" s="6" t="s">
        <v>99</v>
      </c>
      <c r="I2" s="6" t="s">
        <v>100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  <c r="O2" s="6" t="s">
        <v>106</v>
      </c>
      <c r="P2" s="6" t="s">
        <v>107</v>
      </c>
    </row>
    <row r="3" spans="1:17" ht="13.5" customHeight="1" x14ac:dyDescent="0.45">
      <c r="A3" s="6" t="s">
        <v>67</v>
      </c>
      <c r="B3" s="6" t="s">
        <v>86</v>
      </c>
      <c r="C3" s="6" t="s">
        <v>108</v>
      </c>
      <c r="D3" s="6">
        <v>195.95650982083464</v>
      </c>
      <c r="E3" s="6">
        <v>173.34614330304603</v>
      </c>
      <c r="F3" s="6">
        <v>306.74730575799884</v>
      </c>
      <c r="G3" s="6">
        <v>302.97891133836742</v>
      </c>
      <c r="H3" s="6">
        <v>420.55281723086819</v>
      </c>
      <c r="P3" s="6">
        <v>1399.5816874511152</v>
      </c>
      <c r="Q3" s="6" t="s">
        <v>108</v>
      </c>
    </row>
    <row r="4" spans="1:17" ht="13.5" customHeight="1" x14ac:dyDescent="0.45">
      <c r="A4" s="6" t="s">
        <v>68</v>
      </c>
      <c r="B4" s="6" t="s">
        <v>87</v>
      </c>
      <c r="C4" s="6" t="s">
        <v>109</v>
      </c>
      <c r="D4" s="6">
        <v>33.855255465968817</v>
      </c>
      <c r="E4" s="6">
        <v>36.327322205247036</v>
      </c>
      <c r="F4" s="6">
        <v>54.867822749833699</v>
      </c>
      <c r="G4" s="6">
        <v>42.175870344515026</v>
      </c>
      <c r="H4" s="6">
        <v>57.701655353396539</v>
      </c>
      <c r="P4" s="6">
        <v>224.92792611896112</v>
      </c>
      <c r="Q4" s="6" t="s">
        <v>109</v>
      </c>
    </row>
    <row r="5" spans="1:17" ht="13.5" customHeight="1" x14ac:dyDescent="0.45">
      <c r="A5" s="6" t="s">
        <v>60</v>
      </c>
      <c r="B5" s="6" t="s">
        <v>86</v>
      </c>
      <c r="C5" s="6" t="s">
        <v>110</v>
      </c>
      <c r="D5" s="6">
        <v>27.886118705272622</v>
      </c>
      <c r="E5" s="6">
        <v>36.930265312388066</v>
      </c>
      <c r="F5" s="6">
        <v>65.298738503373514</v>
      </c>
      <c r="G5" s="6">
        <v>27.43391137491685</v>
      </c>
      <c r="H5" s="6">
        <v>42.085428878443871</v>
      </c>
      <c r="P5" s="6">
        <v>199.63446277439493</v>
      </c>
      <c r="Q5" s="6" t="s">
        <v>110</v>
      </c>
    </row>
    <row r="6" spans="1:17" ht="13.5" customHeight="1" x14ac:dyDescent="0.45">
      <c r="A6" s="6" t="s">
        <v>67</v>
      </c>
      <c r="B6" s="6" t="s">
        <v>86</v>
      </c>
      <c r="C6" s="6" t="s">
        <v>111</v>
      </c>
      <c r="D6" s="6">
        <v>23.3640454017149</v>
      </c>
      <c r="E6" s="6">
        <v>27.132439821346335</v>
      </c>
      <c r="F6" s="6">
        <v>65.570062901586979</v>
      </c>
      <c r="G6" s="6">
        <v>31.654513124904057</v>
      </c>
      <c r="H6" s="6">
        <v>41.452338615945791</v>
      </c>
      <c r="P6" s="6">
        <v>189.17339986549806</v>
      </c>
      <c r="Q6" s="6" t="s">
        <v>111</v>
      </c>
    </row>
    <row r="7" spans="1:17" ht="13.5" customHeight="1" x14ac:dyDescent="0.45">
      <c r="A7" s="6" t="s">
        <v>55</v>
      </c>
      <c r="B7" s="6" t="s">
        <v>87</v>
      </c>
      <c r="C7" s="6" t="s">
        <v>112</v>
      </c>
      <c r="D7" s="6">
        <v>35.935409185605366</v>
      </c>
      <c r="E7" s="6">
        <v>36.568499448103452</v>
      </c>
      <c r="F7" s="6">
        <v>39.522920673094497</v>
      </c>
      <c r="G7" s="6">
        <v>29.574359405267504</v>
      </c>
      <c r="H7" s="6">
        <v>24.60007877135401</v>
      </c>
      <c r="P7" s="6">
        <v>166.20126748342483</v>
      </c>
      <c r="Q7" s="6" t="s">
        <v>112</v>
      </c>
    </row>
    <row r="8" spans="1:17" ht="13.5" customHeight="1" x14ac:dyDescent="0.45">
      <c r="A8" s="6" t="s">
        <v>67</v>
      </c>
      <c r="B8" s="6" t="s">
        <v>86</v>
      </c>
      <c r="C8" s="6" t="s">
        <v>113</v>
      </c>
      <c r="D8" s="6">
        <v>21.856687633862325</v>
      </c>
      <c r="E8" s="6">
        <v>18.841972098157179</v>
      </c>
      <c r="F8" s="6">
        <v>68.58477843729213</v>
      </c>
      <c r="G8" s="6">
        <v>24.871403169567476</v>
      </c>
      <c r="H8" s="6">
        <v>30.900834240977773</v>
      </c>
      <c r="P8" s="6">
        <v>165.05567557985688</v>
      </c>
      <c r="Q8" s="6" t="s">
        <v>113</v>
      </c>
    </row>
    <row r="9" spans="1:17" ht="13.5" customHeight="1" x14ac:dyDescent="0.45">
      <c r="A9" s="6" t="s">
        <v>65</v>
      </c>
      <c r="B9" s="6" t="s">
        <v>86</v>
      </c>
      <c r="C9" s="6" t="s">
        <v>114</v>
      </c>
      <c r="D9" s="6">
        <v>21.615510391005913</v>
      </c>
      <c r="E9" s="6">
        <v>19.716239603511671</v>
      </c>
      <c r="F9" s="6">
        <v>39.613362139165652</v>
      </c>
      <c r="G9" s="6">
        <v>28.669944744555963</v>
      </c>
      <c r="H9" s="6">
        <v>36.658940914174607</v>
      </c>
      <c r="P9" s="6">
        <v>146.27399779241381</v>
      </c>
      <c r="Q9" s="6" t="s">
        <v>114</v>
      </c>
    </row>
    <row r="10" spans="1:17" ht="13.5" customHeight="1" x14ac:dyDescent="0.45">
      <c r="A10" s="6" t="s">
        <v>60</v>
      </c>
      <c r="B10" s="6" t="s">
        <v>87</v>
      </c>
      <c r="C10" s="6" t="s">
        <v>115</v>
      </c>
      <c r="D10" s="6">
        <v>20.34932986600975</v>
      </c>
      <c r="E10" s="6">
        <v>18.540500544586664</v>
      </c>
      <c r="F10" s="6">
        <v>37.081001089173327</v>
      </c>
      <c r="G10" s="6">
        <v>12.209597919605852</v>
      </c>
      <c r="H10" s="6">
        <v>12.300039385677005</v>
      </c>
      <c r="P10" s="6">
        <v>100.4804688050526</v>
      </c>
      <c r="Q10" s="6" t="s">
        <v>115</v>
      </c>
    </row>
    <row r="11" spans="1:17" ht="13.5" customHeight="1" x14ac:dyDescent="0.45">
      <c r="A11" s="6" t="s">
        <v>57</v>
      </c>
      <c r="B11" s="6" t="s">
        <v>87</v>
      </c>
      <c r="C11" s="6" t="s">
        <v>116</v>
      </c>
      <c r="D11" s="6">
        <v>11.335330414251358</v>
      </c>
      <c r="E11" s="6">
        <v>12.480922317819314</v>
      </c>
      <c r="F11" s="6">
        <v>13.144159735674448</v>
      </c>
      <c r="G11" s="6">
        <v>12.541216628533418</v>
      </c>
      <c r="H11" s="6">
        <v>21.916981944576428</v>
      </c>
      <c r="P11" s="6">
        <v>71.418611040854969</v>
      </c>
      <c r="Q11" s="6" t="s">
        <v>116</v>
      </c>
    </row>
    <row r="12" spans="1:17" ht="13.5" customHeight="1" x14ac:dyDescent="0.45">
      <c r="A12" s="6" t="s">
        <v>59</v>
      </c>
      <c r="B12" s="6" t="s">
        <v>87</v>
      </c>
      <c r="C12" s="6" t="s">
        <v>117</v>
      </c>
      <c r="D12" s="6">
        <v>16.791965533877676</v>
      </c>
      <c r="E12" s="6">
        <v>17.274320019590501</v>
      </c>
      <c r="F12" s="6">
        <v>18.419911923158455</v>
      </c>
      <c r="G12" s="6">
        <v>17.636085883875118</v>
      </c>
      <c r="H12" s="6">
        <v>18.239028991016148</v>
      </c>
      <c r="P12" s="6">
        <v>88.361312351517896</v>
      </c>
      <c r="Q12" s="6" t="s">
        <v>117</v>
      </c>
    </row>
    <row r="13" spans="1:17" ht="13.5" customHeight="1" x14ac:dyDescent="0.45">
      <c r="A13" s="6" t="s">
        <v>60</v>
      </c>
      <c r="B13" s="6" t="s">
        <v>87</v>
      </c>
      <c r="C13" s="6" t="s">
        <v>118</v>
      </c>
      <c r="D13" s="6">
        <v>13.144159735674448</v>
      </c>
      <c r="E13" s="6">
        <v>17.756674505303323</v>
      </c>
      <c r="F13" s="6">
        <v>11.546360501750719</v>
      </c>
      <c r="G13" s="6">
        <v>10.461062908896865</v>
      </c>
      <c r="H13" s="6">
        <v>11.757390589250079</v>
      </c>
      <c r="P13" s="6">
        <v>64.665648240875427</v>
      </c>
      <c r="Q13" s="6" t="s">
        <v>118</v>
      </c>
    </row>
    <row r="14" spans="1:17" ht="13.5" customHeight="1" x14ac:dyDescent="0.45">
      <c r="A14" s="6" t="s">
        <v>57</v>
      </c>
      <c r="B14" s="6" t="s">
        <v>86</v>
      </c>
      <c r="C14" s="6" t="s">
        <v>119</v>
      </c>
      <c r="D14" s="6">
        <v>7.6875246160481288</v>
      </c>
      <c r="E14" s="6">
        <v>10.551504374968019</v>
      </c>
      <c r="F14" s="6">
        <v>10.822828773181483</v>
      </c>
      <c r="G14" s="6">
        <v>9.9787084231840417</v>
      </c>
      <c r="H14" s="6">
        <v>13.234601201745601</v>
      </c>
      <c r="P14" s="6">
        <v>52.275167389127276</v>
      </c>
      <c r="Q14" s="6" t="s">
        <v>119</v>
      </c>
    </row>
    <row r="15" spans="1:17" ht="13.5" customHeight="1" x14ac:dyDescent="0.45">
      <c r="A15" s="6" t="s">
        <v>62</v>
      </c>
      <c r="B15" s="6" t="s">
        <v>87</v>
      </c>
      <c r="C15" s="6" t="s">
        <v>120</v>
      </c>
      <c r="D15" s="6">
        <v>8.4110563446173643</v>
      </c>
      <c r="E15" s="6">
        <v>15.224313455311</v>
      </c>
      <c r="F15" s="6">
        <v>6.9338457321218412</v>
      </c>
      <c r="G15" s="6">
        <v>7.3860530624776137</v>
      </c>
      <c r="H15" s="6">
        <v>9.9184141124699376</v>
      </c>
      <c r="P15" s="6">
        <v>47.873682706997755</v>
      </c>
      <c r="Q15" s="6" t="s">
        <v>120</v>
      </c>
    </row>
    <row r="16" spans="1:17" ht="13.5" customHeight="1" x14ac:dyDescent="0.45">
      <c r="A16" s="6" t="s">
        <v>69</v>
      </c>
      <c r="B16" s="6" t="s">
        <v>86</v>
      </c>
      <c r="C16" s="6" t="s">
        <v>121</v>
      </c>
      <c r="D16" s="6">
        <v>4.9441334785564433</v>
      </c>
      <c r="E16" s="6">
        <v>3.5573643321320749</v>
      </c>
      <c r="F16" s="6">
        <v>17.515497262446914</v>
      </c>
      <c r="G16" s="6">
        <v>12.058862142820594</v>
      </c>
      <c r="H16" s="6">
        <v>7.9588490142615917</v>
      </c>
      <c r="P16" s="6">
        <v>46.034706230217616</v>
      </c>
      <c r="Q16" s="6" t="s">
        <v>121</v>
      </c>
    </row>
    <row r="17" spans="1:17" ht="13.5" customHeight="1" x14ac:dyDescent="0.45">
      <c r="A17" s="6" t="s">
        <v>78</v>
      </c>
      <c r="B17" s="6" t="s">
        <v>86</v>
      </c>
      <c r="C17" s="6" t="s">
        <v>122</v>
      </c>
      <c r="D17" s="6">
        <v>6.330902624980812</v>
      </c>
      <c r="E17" s="6">
        <v>5.6073708964115756</v>
      </c>
      <c r="F17" s="6">
        <v>6.3911969356949143</v>
      </c>
      <c r="G17" s="6">
        <v>7.1448758196212019</v>
      </c>
      <c r="H17" s="6">
        <v>6.873551421407738</v>
      </c>
      <c r="P17" s="6">
        <v>32.347897698116242</v>
      </c>
      <c r="Q17" s="6" t="s">
        <v>122</v>
      </c>
    </row>
    <row r="18" spans="1:17" ht="13.5" customHeight="1" x14ac:dyDescent="0.45">
      <c r="A18" s="6" t="s">
        <v>56</v>
      </c>
      <c r="B18" s="6" t="s">
        <v>86</v>
      </c>
      <c r="C18" s="6" t="s">
        <v>123</v>
      </c>
      <c r="D18" s="6">
        <v>0</v>
      </c>
      <c r="E18" s="6">
        <v>0</v>
      </c>
      <c r="F18" s="6">
        <v>0</v>
      </c>
      <c r="G18" s="6">
        <v>7.6272303053340256</v>
      </c>
      <c r="H18" s="6">
        <v>25.80596498563607</v>
      </c>
      <c r="P18" s="6">
        <v>33.433195290970097</v>
      </c>
      <c r="Q18" s="6" t="s">
        <v>123</v>
      </c>
    </row>
    <row r="19" spans="1:17" ht="13.5" customHeight="1" x14ac:dyDescent="0.45">
      <c r="A19" s="6" t="s">
        <v>64</v>
      </c>
      <c r="B19" s="6" t="s">
        <v>87</v>
      </c>
      <c r="C19" s="6" t="s">
        <v>124</v>
      </c>
      <c r="D19" s="6">
        <v>4.009571662487847</v>
      </c>
      <c r="E19" s="6">
        <v>4.7331033910570826</v>
      </c>
      <c r="F19" s="6">
        <v>10.280179976754557</v>
      </c>
      <c r="G19" s="6">
        <v>4.9139863231993921</v>
      </c>
      <c r="H19" s="6">
        <v>6.9941400428359444</v>
      </c>
      <c r="P19" s="6">
        <v>30.930981396334822</v>
      </c>
      <c r="Q19" s="6" t="s">
        <v>124</v>
      </c>
    </row>
    <row r="20" spans="1:17" ht="13.5" customHeight="1" x14ac:dyDescent="0.45">
      <c r="A20" s="6" t="s">
        <v>66</v>
      </c>
      <c r="B20" s="6" t="s">
        <v>87</v>
      </c>
      <c r="C20" s="6" t="s">
        <v>125</v>
      </c>
      <c r="D20" s="6">
        <v>4.5220733035577227</v>
      </c>
      <c r="E20" s="6">
        <v>4.8235448571282378</v>
      </c>
      <c r="F20" s="6">
        <v>5.8786952946250395</v>
      </c>
      <c r="G20" s="6">
        <v>4.6728090803429803</v>
      </c>
      <c r="H20" s="6">
        <v>5.1250164106987519</v>
      </c>
      <c r="P20" s="6">
        <v>25.022138946352733</v>
      </c>
      <c r="Q20" s="6" t="s">
        <v>125</v>
      </c>
    </row>
    <row r="21" spans="1:17" ht="13.5" customHeight="1" x14ac:dyDescent="0.45">
      <c r="A21" s="6" t="s">
        <v>57</v>
      </c>
      <c r="B21" s="6" t="s">
        <v>87</v>
      </c>
      <c r="C21" s="6" t="s">
        <v>126</v>
      </c>
      <c r="D21" s="6">
        <v>6.5117855571231207</v>
      </c>
      <c r="E21" s="6">
        <v>5.5772237410545245</v>
      </c>
      <c r="F21" s="6">
        <v>5.2757521874840094</v>
      </c>
      <c r="G21" s="6">
        <v>1.5977992339237286</v>
      </c>
      <c r="H21" s="6">
        <v>0.81397319464039009</v>
      </c>
      <c r="P21" s="6">
        <v>19.776533914225773</v>
      </c>
      <c r="Q21" s="6" t="s">
        <v>126</v>
      </c>
    </row>
    <row r="22" spans="1:17" ht="13.5" customHeight="1" x14ac:dyDescent="0.45">
      <c r="A22" s="6" t="s">
        <v>63</v>
      </c>
      <c r="B22" s="6" t="s">
        <v>87</v>
      </c>
      <c r="C22" s="6" t="s">
        <v>127</v>
      </c>
      <c r="D22" s="6">
        <v>4.2206017499872077</v>
      </c>
      <c r="E22" s="6">
        <v>4.3713375267724652</v>
      </c>
      <c r="F22" s="6">
        <v>4.0698659732019502</v>
      </c>
      <c r="G22" s="6">
        <v>5.2154578767699071</v>
      </c>
      <c r="H22" s="6">
        <v>6.7831099553365837</v>
      </c>
      <c r="P22" s="6">
        <v>24.660373082068112</v>
      </c>
      <c r="Q22" s="6" t="s">
        <v>127</v>
      </c>
    </row>
    <row r="23" spans="1:17" ht="13.5" customHeight="1" x14ac:dyDescent="0.45">
      <c r="A23" s="6" t="s">
        <v>70</v>
      </c>
      <c r="B23" s="6" t="s">
        <v>87</v>
      </c>
      <c r="C23" s="6" t="s">
        <v>128</v>
      </c>
      <c r="D23" s="6">
        <v>2.863979758919891</v>
      </c>
      <c r="E23" s="6">
        <v>3.165451312490406</v>
      </c>
      <c r="F23" s="6">
        <v>4.6728090803429803</v>
      </c>
      <c r="G23" s="6">
        <v>3.0147155357051485</v>
      </c>
      <c r="H23" s="6">
        <v>3.6176586428461781</v>
      </c>
      <c r="P23" s="6">
        <v>17.334614330304603</v>
      </c>
      <c r="Q23" s="6" t="s">
        <v>128</v>
      </c>
    </row>
    <row r="24" spans="1:17" ht="13.5" customHeight="1" x14ac:dyDescent="0.45">
      <c r="A24" s="6" t="s">
        <v>63</v>
      </c>
      <c r="B24" s="6" t="s">
        <v>87</v>
      </c>
      <c r="C24" s="6" t="s">
        <v>129</v>
      </c>
      <c r="D24" s="6">
        <v>2.2308894964218098</v>
      </c>
      <c r="E24" s="6">
        <v>2.170595185707707</v>
      </c>
      <c r="F24" s="6">
        <v>5.2757521874840094</v>
      </c>
      <c r="G24" s="6">
        <v>6.6323741785513262</v>
      </c>
      <c r="H24" s="6">
        <v>8.2904677231891579</v>
      </c>
      <c r="P24" s="6">
        <v>24.60007877135401</v>
      </c>
      <c r="Q24" s="6" t="s">
        <v>129</v>
      </c>
    </row>
    <row r="25" spans="1:17" ht="13.5" customHeight="1" x14ac:dyDescent="0.45">
      <c r="A25" s="6" t="s">
        <v>70</v>
      </c>
      <c r="B25" s="6" t="s">
        <v>87</v>
      </c>
      <c r="C25" s="6" t="s">
        <v>130</v>
      </c>
      <c r="D25" s="6">
        <v>2.7132439821346335</v>
      </c>
      <c r="E25" s="6">
        <v>3.0147155357051485</v>
      </c>
      <c r="F25" s="6">
        <v>3.7683944196314356</v>
      </c>
      <c r="G25" s="6">
        <v>2.562508205349376</v>
      </c>
      <c r="H25" s="6">
        <v>2.863979758919891</v>
      </c>
      <c r="P25" s="6">
        <v>14.922841901740485</v>
      </c>
      <c r="Q25" s="6" t="s">
        <v>130</v>
      </c>
    </row>
    <row r="26" spans="1:17" ht="13.5" customHeight="1" x14ac:dyDescent="0.45">
      <c r="A26" s="6" t="s">
        <v>66</v>
      </c>
      <c r="B26" s="6" t="s">
        <v>87</v>
      </c>
      <c r="C26" s="6" t="s">
        <v>131</v>
      </c>
      <c r="D26" s="6">
        <v>1.9595650982083466</v>
      </c>
      <c r="E26" s="6">
        <v>2.863979758919891</v>
      </c>
      <c r="F26" s="6">
        <v>3.4669228660609206</v>
      </c>
      <c r="G26" s="6">
        <v>2.1103008749936039</v>
      </c>
      <c r="H26" s="6">
        <v>3.165451312490406</v>
      </c>
      <c r="P26" s="6">
        <v>13.566219910673167</v>
      </c>
      <c r="Q26" s="6" t="s">
        <v>131</v>
      </c>
    </row>
    <row r="27" spans="1:17" ht="13.5" customHeight="1" x14ac:dyDescent="0.45">
      <c r="A27" s="6" t="s">
        <v>63</v>
      </c>
      <c r="B27" s="6" t="s">
        <v>87</v>
      </c>
      <c r="C27" s="6" t="s">
        <v>132</v>
      </c>
      <c r="D27" s="6">
        <v>2.7735382928487367</v>
      </c>
      <c r="E27" s="6">
        <v>2.863979758919891</v>
      </c>
      <c r="F27" s="6">
        <v>3.3161870892756631</v>
      </c>
      <c r="G27" s="6">
        <v>4.5220733035577227</v>
      </c>
      <c r="H27" s="6">
        <v>5.5772237410545245</v>
      </c>
      <c r="P27" s="6">
        <v>19.053002185656538</v>
      </c>
      <c r="Q27" s="6" t="s">
        <v>132</v>
      </c>
    </row>
    <row r="28" spans="1:17" ht="13.5" customHeight="1" x14ac:dyDescent="0.45">
      <c r="A28" s="6" t="s">
        <v>56</v>
      </c>
      <c r="B28" s="6" t="s">
        <v>87</v>
      </c>
      <c r="C28" s="6" t="s">
        <v>133</v>
      </c>
      <c r="D28" s="6">
        <v>5.2757521874840094</v>
      </c>
      <c r="E28" s="6">
        <v>6.330902624980812</v>
      </c>
      <c r="F28" s="6">
        <v>1.3566219910673167</v>
      </c>
      <c r="G28" s="6">
        <v>0.21103008749936039</v>
      </c>
      <c r="H28" s="6">
        <v>0</v>
      </c>
      <c r="P28" s="6">
        <v>13.174306891031499</v>
      </c>
      <c r="Q28" s="6" t="s">
        <v>133</v>
      </c>
    </row>
    <row r="29" spans="1:17" ht="13.5" customHeight="1" x14ac:dyDescent="0.45">
      <c r="A29" s="6" t="s">
        <v>55</v>
      </c>
      <c r="B29" s="6" t="s">
        <v>86</v>
      </c>
      <c r="C29" s="6" t="s">
        <v>134</v>
      </c>
      <c r="D29" s="6">
        <v>2.3514781178500157</v>
      </c>
      <c r="E29" s="6">
        <v>2.0500065642795011</v>
      </c>
      <c r="F29" s="6">
        <v>2.7735382928487367</v>
      </c>
      <c r="G29" s="6">
        <v>2.6529496714205307</v>
      </c>
      <c r="H29" s="6">
        <v>2.4720667392782216</v>
      </c>
      <c r="P29" s="6">
        <v>12.300039385677005</v>
      </c>
      <c r="Q29" s="6" t="s">
        <v>134</v>
      </c>
    </row>
    <row r="30" spans="1:17" ht="13.5" customHeight="1" x14ac:dyDescent="0.45">
      <c r="A30" s="6" t="s">
        <v>57</v>
      </c>
      <c r="B30" s="6" t="s">
        <v>87</v>
      </c>
      <c r="C30" s="6" t="s">
        <v>135</v>
      </c>
      <c r="D30" s="6">
        <v>0.69338457321218416</v>
      </c>
      <c r="E30" s="6">
        <v>1.4169163017814197</v>
      </c>
      <c r="F30" s="6">
        <v>2.7433911374916851</v>
      </c>
      <c r="G30" s="6">
        <v>2.6228025160634791</v>
      </c>
      <c r="H30" s="6">
        <v>4.3713375267724652</v>
      </c>
      <c r="P30" s="6">
        <v>11.847832055321232</v>
      </c>
      <c r="Q30" s="6" t="s">
        <v>135</v>
      </c>
    </row>
    <row r="31" spans="1:17" ht="13.5" customHeight="1" x14ac:dyDescent="0.45">
      <c r="A31" s="6" t="s">
        <v>61</v>
      </c>
      <c r="B31" s="6" t="s">
        <v>87</v>
      </c>
      <c r="C31" s="6" t="s">
        <v>136</v>
      </c>
      <c r="D31" s="6">
        <v>2.2007423410647582</v>
      </c>
      <c r="E31" s="6">
        <v>1.6279463892807802</v>
      </c>
      <c r="F31" s="6">
        <v>2.8338326035628394</v>
      </c>
      <c r="G31" s="6">
        <v>1.8992707874942434</v>
      </c>
      <c r="H31" s="6">
        <v>1.8992707874942434</v>
      </c>
      <c r="P31" s="6">
        <v>10.461062908896865</v>
      </c>
      <c r="Q31" s="6" t="s">
        <v>137</v>
      </c>
    </row>
    <row r="32" spans="1:17" ht="13.5" customHeight="1" x14ac:dyDescent="0.45">
      <c r="A32" s="6" t="s">
        <v>138</v>
      </c>
      <c r="B32" s="6" t="s">
        <v>86</v>
      </c>
      <c r="C32" s="6" t="s">
        <v>139</v>
      </c>
      <c r="D32" s="6">
        <v>2.5022138946352732</v>
      </c>
      <c r="E32" s="6">
        <v>1.7485350107089861</v>
      </c>
      <c r="F32" s="6">
        <v>2.7132439821346335</v>
      </c>
      <c r="G32" s="6">
        <v>2.562508205349376</v>
      </c>
      <c r="H32" s="6">
        <v>2.562508205349376</v>
      </c>
      <c r="P32" s="6">
        <v>12.089009298177645</v>
      </c>
      <c r="Q32" s="6" t="s">
        <v>139</v>
      </c>
    </row>
    <row r="33" spans="1:17" ht="13.5" customHeight="1" x14ac:dyDescent="0.45">
      <c r="A33" s="6" t="s">
        <v>61</v>
      </c>
      <c r="B33" s="6" t="s">
        <v>86</v>
      </c>
      <c r="C33" s="6" t="s">
        <v>140</v>
      </c>
      <c r="D33" s="6">
        <v>0</v>
      </c>
      <c r="E33" s="6">
        <v>0.48235448571282374</v>
      </c>
      <c r="F33" s="6">
        <v>3.8286887303455384</v>
      </c>
      <c r="G33" s="6">
        <v>2.3213309624929641</v>
      </c>
      <c r="H33" s="6">
        <v>2.7433911374916851</v>
      </c>
      <c r="P33" s="6">
        <v>9.3757653160430117</v>
      </c>
      <c r="Q33" s="6" t="s">
        <v>140</v>
      </c>
    </row>
    <row r="34" spans="1:17" ht="13.5" customHeight="1" x14ac:dyDescent="0.45">
      <c r="A34" s="6" t="s">
        <v>57</v>
      </c>
      <c r="B34" s="6" t="s">
        <v>87</v>
      </c>
      <c r="C34" s="6" t="s">
        <v>141</v>
      </c>
      <c r="D34" s="6">
        <v>1.5073577678525742</v>
      </c>
      <c r="E34" s="6">
        <v>1.8992707874942434</v>
      </c>
      <c r="F34" s="6">
        <v>1.3566219910673167</v>
      </c>
      <c r="G34" s="6">
        <v>1.1154447482109049</v>
      </c>
      <c r="H34" s="6">
        <v>2.562508205349376</v>
      </c>
      <c r="P34" s="6">
        <v>8.4412034999744154</v>
      </c>
      <c r="Q34" s="6" t="s">
        <v>141</v>
      </c>
    </row>
    <row r="35" spans="1:17" ht="13.5" customHeight="1" x14ac:dyDescent="0.45">
      <c r="A35" s="6" t="s">
        <v>58</v>
      </c>
      <c r="B35" s="6" t="s">
        <v>86</v>
      </c>
      <c r="C35" s="6" t="s">
        <v>142</v>
      </c>
      <c r="D35" s="6">
        <v>2.170595185707707</v>
      </c>
      <c r="E35" s="6">
        <v>2.6228025160634791</v>
      </c>
      <c r="F35" s="6">
        <v>0.99485612678269897</v>
      </c>
      <c r="G35" s="6">
        <v>0.60294310714102972</v>
      </c>
      <c r="H35" s="6">
        <v>1.8088293214230891</v>
      </c>
      <c r="P35" s="6">
        <v>8.2000262571180045</v>
      </c>
      <c r="Q35" s="6" t="s">
        <v>142</v>
      </c>
    </row>
    <row r="36" spans="1:17" ht="13.5" customHeight="1" x14ac:dyDescent="0.45">
      <c r="A36" s="6" t="s">
        <v>70</v>
      </c>
      <c r="B36" s="6" t="s">
        <v>87</v>
      </c>
      <c r="C36" s="6" t="s">
        <v>143</v>
      </c>
      <c r="D36" s="6">
        <v>1.0551504374968019</v>
      </c>
      <c r="E36" s="6">
        <v>1.3566219910673167</v>
      </c>
      <c r="F36" s="6">
        <v>1.6580935446378315</v>
      </c>
      <c r="G36" s="6">
        <v>1.0551504374968019</v>
      </c>
      <c r="H36" s="6">
        <v>1.5073577678525742</v>
      </c>
      <c r="P36" s="6">
        <v>6.6323741785513262</v>
      </c>
      <c r="Q36" s="6" t="s">
        <v>143</v>
      </c>
    </row>
    <row r="37" spans="1:17" ht="13.5" customHeight="1" x14ac:dyDescent="0.45">
      <c r="A37" s="6" t="s">
        <v>79</v>
      </c>
      <c r="B37" s="6" t="s">
        <v>87</v>
      </c>
      <c r="C37" s="6" t="s">
        <v>144</v>
      </c>
      <c r="D37" s="6">
        <v>0</v>
      </c>
      <c r="E37" s="6">
        <v>0.81397319464039009</v>
      </c>
      <c r="F37" s="6">
        <v>1.5676520785666772</v>
      </c>
      <c r="G37" s="6">
        <v>1.4169163017814197</v>
      </c>
      <c r="H37" s="6">
        <v>1.9595650982083466</v>
      </c>
      <c r="P37" s="6">
        <v>5.7581066731968331</v>
      </c>
      <c r="Q37" s="6" t="s">
        <v>144</v>
      </c>
    </row>
    <row r="38" spans="1:17" ht="13.5" customHeight="1" x14ac:dyDescent="0.45">
      <c r="A38" s="6" t="s">
        <v>61</v>
      </c>
      <c r="B38" s="6" t="s">
        <v>87</v>
      </c>
      <c r="C38" s="6" t="s">
        <v>145</v>
      </c>
      <c r="D38" s="6">
        <v>0.12058862142820594</v>
      </c>
      <c r="E38" s="6">
        <v>2.1404480303506555</v>
      </c>
      <c r="F38" s="6">
        <v>0.21103008749936039</v>
      </c>
      <c r="G38" s="6">
        <v>1.3867691464243683</v>
      </c>
      <c r="H38" s="6">
        <v>1.2058862142820594</v>
      </c>
      <c r="P38" s="6">
        <v>5.0647220999846496</v>
      </c>
      <c r="Q38" s="6" t="s">
        <v>145</v>
      </c>
    </row>
    <row r="39" spans="1:17" ht="13.5" customHeight="1" x14ac:dyDescent="0.45">
      <c r="A39" s="6" t="s">
        <v>61</v>
      </c>
      <c r="B39" s="6" t="s">
        <v>86</v>
      </c>
      <c r="C39" s="6" t="s">
        <v>146</v>
      </c>
      <c r="D39" s="6">
        <v>1.0250032821397506</v>
      </c>
      <c r="E39" s="6">
        <v>0.96470897142564749</v>
      </c>
      <c r="F39" s="6">
        <v>0.84412034999744157</v>
      </c>
      <c r="G39" s="6">
        <v>0.27132439821346338</v>
      </c>
      <c r="H39" s="6">
        <v>1.8389764767801404</v>
      </c>
      <c r="P39" s="6">
        <v>4.9441334785564433</v>
      </c>
      <c r="Q39" s="6" t="s">
        <v>146</v>
      </c>
    </row>
    <row r="40" spans="1:17" ht="13.5" customHeight="1" x14ac:dyDescent="0.45">
      <c r="A40" s="6" t="s">
        <v>62</v>
      </c>
      <c r="B40" s="6" t="s">
        <v>86</v>
      </c>
      <c r="C40" s="6" t="s">
        <v>147</v>
      </c>
      <c r="D40" s="6">
        <v>0</v>
      </c>
      <c r="E40" s="6">
        <v>0</v>
      </c>
      <c r="F40" s="6">
        <v>0</v>
      </c>
      <c r="G40" s="6">
        <v>1.2058862142820594</v>
      </c>
      <c r="H40" s="6">
        <v>3.5875114874891265</v>
      </c>
      <c r="P40" s="6">
        <v>4.7933977017711857</v>
      </c>
      <c r="Q40" s="6" t="s">
        <v>147</v>
      </c>
    </row>
    <row r="41" spans="1:17" ht="13.5" customHeight="1" x14ac:dyDescent="0.45">
      <c r="A41" s="6" t="s">
        <v>57</v>
      </c>
      <c r="B41" s="6" t="s">
        <v>87</v>
      </c>
      <c r="C41" s="6" t="s">
        <v>148</v>
      </c>
      <c r="D41" s="6">
        <v>2.1404480303506555</v>
      </c>
      <c r="E41" s="6">
        <v>1.1455919035679565</v>
      </c>
      <c r="F41" s="6">
        <v>0.7838260392833386</v>
      </c>
      <c r="G41" s="6">
        <v>0.27132439821346338</v>
      </c>
      <c r="H41" s="6">
        <v>0.12058862142820594</v>
      </c>
      <c r="P41" s="6">
        <v>4.4617789928436196</v>
      </c>
      <c r="Q41" s="6" t="s">
        <v>148</v>
      </c>
    </row>
    <row r="42" spans="1:17" ht="13.5" customHeight="1" x14ac:dyDescent="0.45">
      <c r="A42" s="6" t="s">
        <v>63</v>
      </c>
      <c r="B42" s="6" t="s">
        <v>87</v>
      </c>
      <c r="C42" s="6" t="s">
        <v>149</v>
      </c>
      <c r="D42" s="6">
        <v>0.24117724285641187</v>
      </c>
      <c r="E42" s="6">
        <v>0.30147155357051486</v>
      </c>
      <c r="F42" s="6">
        <v>0.66323741785513268</v>
      </c>
      <c r="G42" s="6">
        <v>1.0551504374968019</v>
      </c>
      <c r="H42" s="6">
        <v>1.5375049232096256</v>
      </c>
      <c r="P42" s="6">
        <v>3.7985415749884868</v>
      </c>
      <c r="Q42" s="6" t="s">
        <v>149</v>
      </c>
    </row>
    <row r="43" spans="1:17" ht="13.5" customHeight="1" x14ac:dyDescent="0.45">
      <c r="A43" s="6" t="s">
        <v>57</v>
      </c>
      <c r="B43" s="6" t="s">
        <v>87</v>
      </c>
      <c r="C43" s="6" t="s">
        <v>150</v>
      </c>
      <c r="D43" s="6">
        <v>0.18088293214230891</v>
      </c>
      <c r="E43" s="6">
        <v>0.42206017499872078</v>
      </c>
      <c r="F43" s="6">
        <v>0.45220733035577226</v>
      </c>
      <c r="G43" s="6">
        <v>0.24117724285641187</v>
      </c>
      <c r="H43" s="6">
        <v>0.36176586428461782</v>
      </c>
      <c r="P43" s="6">
        <v>1.6580935446378315</v>
      </c>
      <c r="Q43" s="6" t="s">
        <v>150</v>
      </c>
    </row>
    <row r="44" spans="1:17" ht="13.5" customHeight="1" x14ac:dyDescent="0.45">
      <c r="A44" s="6" t="s">
        <v>62</v>
      </c>
      <c r="B44" s="6" t="s">
        <v>87</v>
      </c>
      <c r="C44" s="6" t="s">
        <v>151</v>
      </c>
      <c r="D44" s="6">
        <v>0.90441466071154453</v>
      </c>
      <c r="E44" s="6">
        <v>0.33161870892756634</v>
      </c>
      <c r="F44" s="6">
        <v>0.24117724285641187</v>
      </c>
      <c r="G44" s="6">
        <v>0.15073577678525743</v>
      </c>
      <c r="H44" s="6">
        <v>0</v>
      </c>
      <c r="P44" s="6">
        <v>1.6279463892807802</v>
      </c>
      <c r="Q44" s="6" t="s">
        <v>151</v>
      </c>
    </row>
    <row r="45" spans="1:17" ht="13.5" customHeight="1" x14ac:dyDescent="0.45">
      <c r="A45" s="6" t="s">
        <v>60</v>
      </c>
      <c r="B45" s="6" t="s">
        <v>87</v>
      </c>
      <c r="C45" s="6" t="s">
        <v>152</v>
      </c>
      <c r="D45" s="6">
        <v>0.24117724285641187</v>
      </c>
      <c r="E45" s="6">
        <v>3.0147155357051484E-2</v>
      </c>
      <c r="F45" s="6">
        <v>9.0441466071154455E-2</v>
      </c>
      <c r="G45" s="6">
        <v>6.0294310714102968E-2</v>
      </c>
      <c r="H45" s="6">
        <v>0</v>
      </c>
      <c r="P45" s="6">
        <v>0.42206017499872078</v>
      </c>
      <c r="Q45" s="6" t="s">
        <v>152</v>
      </c>
    </row>
    <row r="46" spans="1:17" ht="13.5" customHeight="1" x14ac:dyDescent="0.45">
      <c r="A46" s="6" t="s">
        <v>63</v>
      </c>
      <c r="B46" s="6" t="s">
        <v>87</v>
      </c>
      <c r="C46" s="6" t="s">
        <v>153</v>
      </c>
      <c r="D46" s="6">
        <v>3.0147155357051484E-2</v>
      </c>
      <c r="E46" s="6">
        <v>6.0294310714102968E-2</v>
      </c>
      <c r="F46" s="6">
        <v>0</v>
      </c>
      <c r="G46" s="6">
        <v>3.0147155357051484E-2</v>
      </c>
      <c r="H46" s="6">
        <v>0</v>
      </c>
      <c r="P46" s="6">
        <v>0.12058862142820594</v>
      </c>
      <c r="Q46" s="6" t="s">
        <v>153</v>
      </c>
    </row>
    <row r="47" spans="1:17" ht="13.5" customHeight="1" x14ac:dyDescent="0.45">
      <c r="A47" s="6" t="s">
        <v>62</v>
      </c>
      <c r="B47" s="6" t="s">
        <v>86</v>
      </c>
      <c r="C47" s="6" t="s">
        <v>154</v>
      </c>
      <c r="D47" s="6">
        <v>0</v>
      </c>
      <c r="E47" s="6">
        <v>3.0147155357051484E-2</v>
      </c>
      <c r="F47" s="6">
        <v>6.0294310714102968E-2</v>
      </c>
      <c r="G47" s="6">
        <v>0</v>
      </c>
      <c r="H47" s="6">
        <v>3.0147155357051484E-2</v>
      </c>
      <c r="P47" s="6">
        <v>0.12058862142820594</v>
      </c>
      <c r="Q47" s="6" t="s">
        <v>154</v>
      </c>
    </row>
    <row r="48" spans="1:17" ht="13.5" customHeight="1" x14ac:dyDescent="0.45">
      <c r="C48" s="6" t="s">
        <v>155</v>
      </c>
      <c r="D48" s="6">
        <v>503.90970179311557</v>
      </c>
      <c r="E48" s="6">
        <v>509.2156011359566</v>
      </c>
      <c r="F48" s="6">
        <v>833.23722691354601</v>
      </c>
      <c r="G48" s="6">
        <v>640.7777871141293</v>
      </c>
      <c r="H48" s="6">
        <v>855.75715196526346</v>
      </c>
      <c r="P48" s="6">
        <v>3342.8974689220108</v>
      </c>
      <c r="Q48" s="6" t="s">
        <v>156</v>
      </c>
    </row>
    <row r="49" spans="2:17" ht="13.5" customHeight="1" x14ac:dyDescent="0.45">
      <c r="C49" s="6" t="s">
        <v>157</v>
      </c>
      <c r="D49" s="6">
        <v>362.0371886828313</v>
      </c>
      <c r="E49" s="6">
        <v>507.82883198953226</v>
      </c>
      <c r="F49" s="6">
        <v>797.18122910651243</v>
      </c>
      <c r="G49" s="6">
        <v>591.57762957142131</v>
      </c>
      <c r="H49" s="6">
        <v>732.78690526385037</v>
      </c>
      <c r="I49" s="6">
        <v>754.5531514316416</v>
      </c>
      <c r="J49" s="6">
        <v>892.29550425800983</v>
      </c>
      <c r="K49" s="6">
        <v>1095.7586557627503</v>
      </c>
      <c r="L49" s="6">
        <v>1342.8748882245013</v>
      </c>
      <c r="M49" s="6">
        <v>1027.2341716361723</v>
      </c>
      <c r="N49" s="6">
        <v>1283.9070523461087</v>
      </c>
      <c r="O49" s="6">
        <v>1504.343052316869</v>
      </c>
      <c r="P49" s="6">
        <v>10892.3782605902</v>
      </c>
      <c r="Q49" s="6" t="s">
        <v>158</v>
      </c>
    </row>
    <row r="50" spans="2:17" ht="13.5" customHeight="1" x14ac:dyDescent="0.45">
      <c r="C50" s="24" t="s">
        <v>159</v>
      </c>
      <c r="D50" s="24">
        <v>159468</v>
      </c>
      <c r="E50" s="24">
        <v>111541</v>
      </c>
      <c r="F50" s="24">
        <v>224335</v>
      </c>
      <c r="G50" s="24">
        <v>166200</v>
      </c>
      <c r="H50" s="24"/>
      <c r="I50" s="24"/>
      <c r="J50" s="24"/>
      <c r="K50" s="24"/>
      <c r="L50" s="24"/>
      <c r="M50" s="24"/>
      <c r="N50" s="24"/>
      <c r="O50" s="24"/>
      <c r="P50" s="24">
        <v>661544</v>
      </c>
      <c r="Q50" s="24" t="s">
        <v>159</v>
      </c>
    </row>
    <row r="51" spans="2:17" ht="13.5" customHeight="1" x14ac:dyDescent="0.45">
      <c r="B51" s="6" t="s">
        <v>160</v>
      </c>
      <c r="C51" s="24" t="s">
        <v>161</v>
      </c>
      <c r="D51" s="24">
        <v>82000</v>
      </c>
      <c r="E51" s="24">
        <v>81000</v>
      </c>
      <c r="F51" s="24">
        <v>141000</v>
      </c>
      <c r="G51" s="24">
        <v>128450</v>
      </c>
      <c r="H51" s="24">
        <v>159346</v>
      </c>
      <c r="I51" s="24">
        <v>160894</v>
      </c>
      <c r="J51" s="24">
        <v>144975</v>
      </c>
      <c r="K51" s="24">
        <v>175362</v>
      </c>
      <c r="L51" s="24">
        <v>206500</v>
      </c>
      <c r="M51" s="24">
        <v>214800</v>
      </c>
      <c r="N51" s="24">
        <v>237553</v>
      </c>
      <c r="O51" s="24">
        <v>286367</v>
      </c>
      <c r="P51" s="24">
        <v>2018247</v>
      </c>
      <c r="Q51" s="24" t="s">
        <v>161</v>
      </c>
    </row>
    <row r="52" spans="2:17" ht="13.5" customHeight="1" x14ac:dyDescent="0.35"/>
    <row r="53" spans="2:17" ht="13.5" customHeight="1" x14ac:dyDescent="0.35"/>
    <row r="54" spans="2:17" ht="13.5" customHeight="1" x14ac:dyDescent="0.35">
      <c r="D54" s="5" t="s">
        <v>29</v>
      </c>
    </row>
    <row r="55" spans="2:17" ht="13.5" customHeight="1" x14ac:dyDescent="0.45">
      <c r="D55" s="8" t="s">
        <v>90</v>
      </c>
    </row>
    <row r="56" spans="2:17" ht="13.5" customHeight="1" x14ac:dyDescent="0.45">
      <c r="D56" s="8">
        <v>8248322</v>
      </c>
    </row>
    <row r="57" spans="2:17" ht="13.5" customHeight="1" x14ac:dyDescent="0.45">
      <c r="D57" s="8" t="s">
        <v>91</v>
      </c>
    </row>
    <row r="58" spans="2:17" ht="13.5" customHeight="1" x14ac:dyDescent="0.45">
      <c r="D58" s="8">
        <v>273602000</v>
      </c>
    </row>
    <row r="59" spans="2:17" ht="13.5" customHeight="1" x14ac:dyDescent="0.45">
      <c r="D59" s="8" t="s">
        <v>92</v>
      </c>
    </row>
    <row r="60" spans="2:17" ht="13.5" customHeight="1" x14ac:dyDescent="0.45">
      <c r="D60" s="8">
        <f>D56/D58</f>
        <v>3.0147155357051484E-2</v>
      </c>
    </row>
    <row r="61" spans="2:17" ht="13.5" customHeight="1" x14ac:dyDescent="0.45">
      <c r="C61" s="8" t="s">
        <v>94</v>
      </c>
    </row>
    <row r="62" spans="2:17" ht="13.5" customHeight="1" x14ac:dyDescent="0.45">
      <c r="C62" s="8" t="s">
        <v>108</v>
      </c>
      <c r="D62" s="6">
        <f t="shared" ref="D62:H62" si="0">D3*$D$60</f>
        <v>5.907531344794287</v>
      </c>
      <c r="E62" s="8">
        <f t="shared" si="0"/>
        <v>5.2258931127026385</v>
      </c>
      <c r="F62" s="8">
        <f t="shared" si="0"/>
        <v>9.2475586820433637</v>
      </c>
      <c r="G62" s="8">
        <f t="shared" si="0"/>
        <v>9.1339523100280893</v>
      </c>
      <c r="H62" s="8">
        <f t="shared" si="0"/>
        <v>12.678471116904662</v>
      </c>
      <c r="I62" s="8"/>
      <c r="J62" s="8"/>
      <c r="K62" s="8"/>
      <c r="L62" s="8"/>
      <c r="M62" s="8"/>
      <c r="N62" s="8"/>
      <c r="O62" s="8"/>
      <c r="P62" s="8">
        <f t="shared" ref="P62:P107" si="1">P3*$D$60</f>
        <v>42.193406566473044</v>
      </c>
      <c r="Q62" s="8"/>
    </row>
    <row r="63" spans="2:17" ht="13.5" customHeight="1" x14ac:dyDescent="0.45">
      <c r="C63" s="8" t="s">
        <v>109</v>
      </c>
      <c r="D63" s="8">
        <f t="shared" ref="D63:H63" si="2">D4*$D$60</f>
        <v>1.0206396461852283</v>
      </c>
      <c r="E63" s="8">
        <f t="shared" si="2"/>
        <v>1.0951654262272486</v>
      </c>
      <c r="F63" s="8">
        <f t="shared" si="2"/>
        <v>1.6541087765424003</v>
      </c>
      <c r="G63" s="8">
        <f t="shared" si="2"/>
        <v>1.271482515594955</v>
      </c>
      <c r="H63" s="8">
        <f t="shared" si="2"/>
        <v>1.739540768297887</v>
      </c>
      <c r="I63" s="8"/>
      <c r="J63" s="8"/>
      <c r="K63" s="8"/>
      <c r="L63" s="8"/>
      <c r="M63" s="8"/>
      <c r="N63" s="8"/>
      <c r="O63" s="8"/>
      <c r="P63" s="8">
        <f t="shared" si="1"/>
        <v>6.7809371328477193</v>
      </c>
      <c r="Q63" s="8"/>
    </row>
    <row r="64" spans="2:17" ht="13.5" customHeight="1" x14ac:dyDescent="0.45">
      <c r="C64" s="8" t="s">
        <v>110</v>
      </c>
      <c r="D64" s="8">
        <f t="shared" ref="D64:H64" si="3">D5*$D$60</f>
        <v>0.84068715291303309</v>
      </c>
      <c r="E64" s="8">
        <f t="shared" si="3"/>
        <v>1.1133424457496925</v>
      </c>
      <c r="F64" s="8">
        <f t="shared" si="3"/>
        <v>1.9685712142806808</v>
      </c>
      <c r="G64" s="8">
        <f t="shared" si="3"/>
        <v>0.82705438827120015</v>
      </c>
      <c r="H64" s="8">
        <f t="shared" si="3"/>
        <v>1.2687559626665883</v>
      </c>
      <c r="I64" s="8"/>
      <c r="J64" s="8"/>
      <c r="K64" s="8"/>
      <c r="L64" s="8"/>
      <c r="M64" s="8"/>
      <c r="N64" s="8"/>
      <c r="O64" s="8"/>
      <c r="P64" s="8">
        <f t="shared" si="1"/>
        <v>6.0184111638811952</v>
      </c>
      <c r="Q64" s="8"/>
    </row>
    <row r="65" spans="3:17" ht="13.5" customHeight="1" x14ac:dyDescent="0.45">
      <c r="C65" s="8" t="s">
        <v>111</v>
      </c>
      <c r="D65" s="8">
        <f t="shared" ref="D65:H65" si="4">D6*$D$60</f>
        <v>0.70435950649470347</v>
      </c>
      <c r="E65" s="8">
        <f t="shared" si="4"/>
        <v>0.81796587850997815</v>
      </c>
      <c r="F65" s="8">
        <f t="shared" si="4"/>
        <v>1.9767508730657806</v>
      </c>
      <c r="G65" s="8">
        <f t="shared" si="4"/>
        <v>0.95429352492830788</v>
      </c>
      <c r="H65" s="8">
        <f t="shared" si="4"/>
        <v>1.2496700921680222</v>
      </c>
      <c r="I65" s="8"/>
      <c r="J65" s="8"/>
      <c r="K65" s="8"/>
      <c r="L65" s="8"/>
      <c r="M65" s="8"/>
      <c r="N65" s="8"/>
      <c r="O65" s="8"/>
      <c r="P65" s="8">
        <f t="shared" si="1"/>
        <v>5.7030398751667919</v>
      </c>
      <c r="Q65" s="8"/>
    </row>
    <row r="66" spans="3:17" ht="13.5" customHeight="1" x14ac:dyDescent="0.45">
      <c r="C66" s="8" t="s">
        <v>112</v>
      </c>
      <c r="D66" s="8">
        <f t="shared" ref="D66:H66" si="5">D7*$D$60</f>
        <v>1.08335036353766</v>
      </c>
      <c r="E66" s="8">
        <f t="shared" si="5"/>
        <v>1.1024362340362261</v>
      </c>
      <c r="F66" s="8">
        <f t="shared" si="5"/>
        <v>1.1915036296962016</v>
      </c>
      <c r="G66" s="8">
        <f t="shared" si="5"/>
        <v>0.89158280757587616</v>
      </c>
      <c r="H66" s="8">
        <f t="shared" si="5"/>
        <v>0.74162239651571349</v>
      </c>
      <c r="I66" s="8"/>
      <c r="J66" s="8"/>
      <c r="K66" s="8"/>
      <c r="L66" s="8"/>
      <c r="M66" s="8"/>
      <c r="N66" s="8"/>
      <c r="O66" s="8"/>
      <c r="P66" s="8">
        <f t="shared" si="1"/>
        <v>5.0104954313616776</v>
      </c>
      <c r="Q66" s="8"/>
    </row>
    <row r="67" spans="3:17" ht="13.5" customHeight="1" x14ac:dyDescent="0.45">
      <c r="C67" s="8" t="s">
        <v>113</v>
      </c>
      <c r="D67" s="8">
        <f t="shared" ref="D67:H67" si="6">D8*$D$60</f>
        <v>0.65891695768859349</v>
      </c>
      <c r="E67" s="8">
        <f t="shared" si="6"/>
        <v>0.56803186007637374</v>
      </c>
      <c r="F67" s="8">
        <f t="shared" si="6"/>
        <v>2.0676359706780003</v>
      </c>
      <c r="G67" s="8">
        <f t="shared" si="6"/>
        <v>0.74980205530081334</v>
      </c>
      <c r="H67" s="8">
        <f t="shared" si="6"/>
        <v>0.93157225052525294</v>
      </c>
      <c r="I67" s="8"/>
      <c r="J67" s="8"/>
      <c r="K67" s="8"/>
      <c r="L67" s="8"/>
      <c r="M67" s="8"/>
      <c r="N67" s="8"/>
      <c r="O67" s="8"/>
      <c r="P67" s="8">
        <f t="shared" si="1"/>
        <v>4.9759590942690339</v>
      </c>
      <c r="Q67" s="8"/>
    </row>
    <row r="68" spans="3:17" ht="13.5" customHeight="1" x14ac:dyDescent="0.45">
      <c r="C68" s="8" t="s">
        <v>114</v>
      </c>
      <c r="D68" s="8">
        <f t="shared" ref="D68:H68" si="7">D9*$D$60</f>
        <v>0.65164614987961589</v>
      </c>
      <c r="E68" s="8">
        <f t="shared" si="7"/>
        <v>0.59438853838391748</v>
      </c>
      <c r="F68" s="8">
        <f t="shared" si="7"/>
        <v>1.1942301826245683</v>
      </c>
      <c r="G68" s="8">
        <f t="shared" si="7"/>
        <v>0.86431727829221028</v>
      </c>
      <c r="H68" s="8">
        <f t="shared" si="7"/>
        <v>1.1051627869645928</v>
      </c>
      <c r="I68" s="8"/>
      <c r="J68" s="8"/>
      <c r="K68" s="8"/>
      <c r="L68" s="8"/>
      <c r="M68" s="8"/>
      <c r="N68" s="8"/>
      <c r="O68" s="8"/>
      <c r="P68" s="8">
        <f t="shared" si="1"/>
        <v>4.4097449361449046</v>
      </c>
      <c r="Q68" s="8"/>
    </row>
    <row r="69" spans="3:17" ht="13.5" customHeight="1" x14ac:dyDescent="0.45">
      <c r="C69" s="8" t="s">
        <v>115</v>
      </c>
      <c r="D69" s="8">
        <f t="shared" ref="D69:H69" si="8">D10*$D$60</f>
        <v>0.61347440888248361</v>
      </c>
      <c r="E69" s="8">
        <f t="shared" si="8"/>
        <v>0.55894335031515174</v>
      </c>
      <c r="F69" s="8">
        <f t="shared" si="8"/>
        <v>1.1178867006303035</v>
      </c>
      <c r="G69" s="8">
        <f t="shared" si="8"/>
        <v>0.3680846453294902</v>
      </c>
      <c r="H69" s="8">
        <f t="shared" si="8"/>
        <v>0.37081119825785674</v>
      </c>
      <c r="I69" s="8"/>
      <c r="J69" s="8"/>
      <c r="K69" s="8"/>
      <c r="L69" s="8"/>
      <c r="M69" s="8"/>
      <c r="N69" s="8"/>
      <c r="O69" s="8"/>
      <c r="P69" s="8">
        <f t="shared" si="1"/>
        <v>3.0292003034152857</v>
      </c>
      <c r="Q69" s="8"/>
    </row>
    <row r="70" spans="3:17" ht="13.5" customHeight="1" x14ac:dyDescent="0.45">
      <c r="C70" s="8" t="s">
        <v>116</v>
      </c>
      <c r="D70" s="8">
        <f t="shared" ref="D70:H70" si="9">D11*$D$60</f>
        <v>0.34172796702194641</v>
      </c>
      <c r="E70" s="8">
        <f t="shared" si="9"/>
        <v>0.37626430411458994</v>
      </c>
      <c r="F70" s="8">
        <f t="shared" si="9"/>
        <v>0.39625902558927834</v>
      </c>
      <c r="G70" s="8">
        <f t="shared" si="9"/>
        <v>0.3780820060668344</v>
      </c>
      <c r="H70" s="8">
        <f t="shared" si="9"/>
        <v>0.66073465964083788</v>
      </c>
      <c r="I70" s="8"/>
      <c r="J70" s="8"/>
      <c r="K70" s="8"/>
      <c r="L70" s="8"/>
      <c r="M70" s="8"/>
      <c r="N70" s="8"/>
      <c r="O70" s="8"/>
      <c r="P70" s="8">
        <f t="shared" si="1"/>
        <v>2.1530679624334872</v>
      </c>
      <c r="Q70" s="8"/>
    </row>
    <row r="71" spans="3:17" ht="13.5" customHeight="1" x14ac:dyDescent="0.45">
      <c r="C71" s="8" t="s">
        <v>117</v>
      </c>
      <c r="D71" s="8">
        <f t="shared" ref="D71:H71" si="10">D12*$D$60</f>
        <v>0.50622999370006427</v>
      </c>
      <c r="E71" s="8">
        <f t="shared" si="10"/>
        <v>0.52077160931801947</v>
      </c>
      <c r="F71" s="8">
        <f t="shared" si="10"/>
        <v>0.55530794641066294</v>
      </c>
      <c r="G71" s="8">
        <f t="shared" si="10"/>
        <v>0.53167782103148586</v>
      </c>
      <c r="H71" s="8">
        <f t="shared" si="10"/>
        <v>0.54985484055392986</v>
      </c>
      <c r="I71" s="8"/>
      <c r="J71" s="8"/>
      <c r="K71" s="8"/>
      <c r="L71" s="8"/>
      <c r="M71" s="8"/>
      <c r="N71" s="8"/>
      <c r="O71" s="8"/>
      <c r="P71" s="8">
        <f t="shared" si="1"/>
        <v>2.663842211014162</v>
      </c>
      <c r="Q71" s="8"/>
    </row>
    <row r="72" spans="3:17" ht="13.5" customHeight="1" x14ac:dyDescent="0.45">
      <c r="C72" s="8" t="s">
        <v>118</v>
      </c>
      <c r="D72" s="8">
        <f t="shared" ref="D72:H72" si="11">D13*$D$60</f>
        <v>0.39625902558927834</v>
      </c>
      <c r="E72" s="8">
        <f t="shared" si="11"/>
        <v>0.53531322493597455</v>
      </c>
      <c r="F72" s="8">
        <f t="shared" si="11"/>
        <v>0.34808992385480186</v>
      </c>
      <c r="G72" s="8">
        <f t="shared" si="11"/>
        <v>0.31537128871440273</v>
      </c>
      <c r="H72" s="8">
        <f t="shared" si="11"/>
        <v>0.35445188068765721</v>
      </c>
      <c r="I72" s="8"/>
      <c r="J72" s="8"/>
      <c r="K72" s="8"/>
      <c r="L72" s="8"/>
      <c r="M72" s="8"/>
      <c r="N72" s="8"/>
      <c r="O72" s="8"/>
      <c r="P72" s="8">
        <f t="shared" si="1"/>
        <v>1.9494853437821145</v>
      </c>
      <c r="Q72" s="8"/>
    </row>
    <row r="73" spans="3:17" ht="13.5" customHeight="1" x14ac:dyDescent="0.45">
      <c r="C73" s="8" t="s">
        <v>119</v>
      </c>
      <c r="D73" s="8">
        <f t="shared" ref="D73:H73" si="12">D14*$D$60</f>
        <v>0.2317569989111605</v>
      </c>
      <c r="E73" s="8">
        <f t="shared" si="12"/>
        <v>0.31809784164276927</v>
      </c>
      <c r="F73" s="8">
        <f t="shared" si="12"/>
        <v>0.32627750042786907</v>
      </c>
      <c r="G73" s="8">
        <f t="shared" si="12"/>
        <v>0.30082967309644754</v>
      </c>
      <c r="H73" s="8">
        <f t="shared" si="12"/>
        <v>0.39898557851764493</v>
      </c>
      <c r="I73" s="8"/>
      <c r="J73" s="8"/>
      <c r="K73" s="8"/>
      <c r="L73" s="8"/>
      <c r="M73" s="8"/>
      <c r="N73" s="8"/>
      <c r="O73" s="8"/>
      <c r="P73" s="8">
        <f t="shared" si="1"/>
        <v>1.5759475925958915</v>
      </c>
      <c r="Q73" s="8"/>
    </row>
    <row r="74" spans="3:17" ht="13.5" customHeight="1" x14ac:dyDescent="0.45">
      <c r="C74" s="8" t="s">
        <v>120</v>
      </c>
      <c r="D74" s="8">
        <f t="shared" ref="D74:H74" si="13">D15*$D$60</f>
        <v>0.25356942233809326</v>
      </c>
      <c r="E74" s="8">
        <f t="shared" si="13"/>
        <v>0.45896974294171</v>
      </c>
      <c r="F74" s="8">
        <f t="shared" si="13"/>
        <v>0.20903572450810554</v>
      </c>
      <c r="G74" s="8">
        <f t="shared" si="13"/>
        <v>0.2226684891499385</v>
      </c>
      <c r="H74" s="8">
        <f t="shared" si="13"/>
        <v>0.29901197114420314</v>
      </c>
      <c r="I74" s="8"/>
      <c r="J74" s="8"/>
      <c r="K74" s="8"/>
      <c r="L74" s="8"/>
      <c r="M74" s="8"/>
      <c r="N74" s="8"/>
      <c r="O74" s="8"/>
      <c r="P74" s="8">
        <f t="shared" si="1"/>
        <v>1.4432553500820504</v>
      </c>
      <c r="Q74" s="8"/>
    </row>
    <row r="75" spans="3:17" ht="13.5" customHeight="1" x14ac:dyDescent="0.45">
      <c r="C75" s="8" t="s">
        <v>121</v>
      </c>
      <c r="D75" s="8">
        <f t="shared" ref="D75:H75" si="14">D16*$D$60</f>
        <v>0.14905156008404047</v>
      </c>
      <c r="E75" s="8">
        <f t="shared" si="14"/>
        <v>0.10724441518241935</v>
      </c>
      <c r="F75" s="8">
        <f t="shared" si="14"/>
        <v>0.52804241712699707</v>
      </c>
      <c r="G75" s="8">
        <f t="shared" si="14"/>
        <v>0.3635403904488792</v>
      </c>
      <c r="H75" s="8">
        <f t="shared" si="14"/>
        <v>0.23993665769626027</v>
      </c>
      <c r="I75" s="8"/>
      <c r="J75" s="8"/>
      <c r="K75" s="8"/>
      <c r="L75" s="8"/>
      <c r="M75" s="8"/>
      <c r="N75" s="8"/>
      <c r="O75" s="8"/>
      <c r="P75" s="8">
        <f t="shared" si="1"/>
        <v>1.3878154405385963</v>
      </c>
      <c r="Q75" s="8"/>
    </row>
    <row r="76" spans="3:17" ht="13.5" customHeight="1" x14ac:dyDescent="0.45">
      <c r="C76" s="8" t="s">
        <v>122</v>
      </c>
      <c r="D76" s="8">
        <f t="shared" ref="D76:H76" si="15">D17*$D$60</f>
        <v>0.1908587049856616</v>
      </c>
      <c r="E76" s="8">
        <f t="shared" si="15"/>
        <v>0.16904628155872881</v>
      </c>
      <c r="F76" s="8">
        <f t="shared" si="15"/>
        <v>0.19267640693790597</v>
      </c>
      <c r="G76" s="8">
        <f t="shared" si="15"/>
        <v>0.21539768134096093</v>
      </c>
      <c r="H76" s="8">
        <f t="shared" si="15"/>
        <v>0.20721802255586114</v>
      </c>
      <c r="I76" s="8"/>
      <c r="J76" s="8"/>
      <c r="K76" s="8"/>
      <c r="L76" s="8"/>
      <c r="M76" s="8"/>
      <c r="N76" s="8"/>
      <c r="O76" s="8"/>
      <c r="P76" s="8">
        <f t="shared" si="1"/>
        <v>0.97519709737911842</v>
      </c>
      <c r="Q76" s="8"/>
    </row>
    <row r="77" spans="3:17" ht="13.5" customHeight="1" x14ac:dyDescent="0.45">
      <c r="C77" s="8" t="s">
        <v>123</v>
      </c>
      <c r="D77" s="8">
        <f t="shared" ref="D77:H77" si="16">D18*$D$60</f>
        <v>0</v>
      </c>
      <c r="E77" s="8">
        <f t="shared" si="16"/>
        <v>0</v>
      </c>
      <c r="F77" s="8">
        <f t="shared" si="16"/>
        <v>0</v>
      </c>
      <c r="G77" s="8">
        <f t="shared" si="16"/>
        <v>0.2299392969589161</v>
      </c>
      <c r="H77" s="8">
        <f t="shared" si="16"/>
        <v>0.77797643556060148</v>
      </c>
      <c r="I77" s="8"/>
      <c r="J77" s="8"/>
      <c r="K77" s="8"/>
      <c r="L77" s="8"/>
      <c r="M77" s="8"/>
      <c r="N77" s="8"/>
      <c r="O77" s="8"/>
      <c r="P77" s="8">
        <f t="shared" si="1"/>
        <v>1.0079157325195176</v>
      </c>
      <c r="Q77" s="8"/>
    </row>
    <row r="78" spans="3:17" ht="13.5" customHeight="1" x14ac:dyDescent="0.45">
      <c r="C78" s="8" t="s">
        <v>124</v>
      </c>
      <c r="D78" s="8">
        <f t="shared" ref="D78:H78" si="17">D19*$D$60</f>
        <v>0.12087717982425232</v>
      </c>
      <c r="E78" s="8">
        <f t="shared" si="17"/>
        <v>0.14268960325118507</v>
      </c>
      <c r="F78" s="8">
        <f t="shared" si="17"/>
        <v>0.30991818285766953</v>
      </c>
      <c r="G78" s="8">
        <f t="shared" si="17"/>
        <v>0.14814270910791827</v>
      </c>
      <c r="H78" s="8">
        <f t="shared" si="17"/>
        <v>0.21085342646034994</v>
      </c>
      <c r="I78" s="8"/>
      <c r="J78" s="8"/>
      <c r="K78" s="8"/>
      <c r="L78" s="8"/>
      <c r="M78" s="8"/>
      <c r="N78" s="8"/>
      <c r="O78" s="8"/>
      <c r="P78" s="8">
        <f t="shared" si="1"/>
        <v>0.93248110150137509</v>
      </c>
      <c r="Q78" s="8"/>
    </row>
    <row r="79" spans="3:17" ht="13.5" customHeight="1" x14ac:dyDescent="0.45">
      <c r="C79" s="8" t="s">
        <v>125</v>
      </c>
      <c r="D79" s="8">
        <f t="shared" ref="D79:H79" si="18">D20*$D$60</f>
        <v>0.1363276464183297</v>
      </c>
      <c r="E79" s="8">
        <f t="shared" si="18"/>
        <v>0.1454161561795517</v>
      </c>
      <c r="F79" s="8">
        <f t="shared" si="18"/>
        <v>0.1772259403438286</v>
      </c>
      <c r="G79" s="8">
        <f t="shared" si="18"/>
        <v>0.1408719012989407</v>
      </c>
      <c r="H79" s="8">
        <f t="shared" si="18"/>
        <v>0.15450466594077364</v>
      </c>
      <c r="I79" s="8"/>
      <c r="J79" s="8"/>
      <c r="K79" s="8"/>
      <c r="L79" s="8"/>
      <c r="M79" s="8"/>
      <c r="N79" s="8"/>
      <c r="O79" s="8"/>
      <c r="P79" s="8">
        <f t="shared" si="1"/>
        <v>0.7543463101814244</v>
      </c>
      <c r="Q79" s="8"/>
    </row>
    <row r="80" spans="3:17" ht="13.5" customHeight="1" x14ac:dyDescent="0.45">
      <c r="C80" s="8" t="s">
        <v>126</v>
      </c>
      <c r="D80" s="8">
        <f t="shared" ref="D80:H80" si="19">D21*$D$60</f>
        <v>0.19631181084239477</v>
      </c>
      <c r="E80" s="8">
        <f t="shared" si="19"/>
        <v>0.16813743058260663</v>
      </c>
      <c r="F80" s="8">
        <f t="shared" si="19"/>
        <v>0.15904892082138464</v>
      </c>
      <c r="G80" s="8">
        <f t="shared" si="19"/>
        <v>4.8169101734476492E-2</v>
      </c>
      <c r="H80" s="8">
        <f t="shared" si="19"/>
        <v>2.4538976355299346E-2</v>
      </c>
      <c r="I80" s="8"/>
      <c r="J80" s="8"/>
      <c r="K80" s="8"/>
      <c r="L80" s="8"/>
      <c r="M80" s="8"/>
      <c r="N80" s="8"/>
      <c r="O80" s="8"/>
      <c r="P80" s="8">
        <f t="shared" si="1"/>
        <v>0.59620624033616187</v>
      </c>
      <c r="Q80" s="8"/>
    </row>
    <row r="81" spans="3:17" ht="13.5" customHeight="1" x14ac:dyDescent="0.45">
      <c r="C81" s="8" t="s">
        <v>127</v>
      </c>
      <c r="D81" s="8">
        <f t="shared" ref="D81:H81" si="20">D22*$D$60</f>
        <v>0.1272391366571077</v>
      </c>
      <c r="E81" s="8">
        <f t="shared" si="20"/>
        <v>0.1317833915377187</v>
      </c>
      <c r="F81" s="8">
        <f t="shared" si="20"/>
        <v>0.12269488177649672</v>
      </c>
      <c r="G81" s="8">
        <f t="shared" si="20"/>
        <v>0.15723121886914027</v>
      </c>
      <c r="H81" s="8">
        <f t="shared" si="20"/>
        <v>0.20449146962749454</v>
      </c>
      <c r="I81" s="8"/>
      <c r="J81" s="8"/>
      <c r="K81" s="8"/>
      <c r="L81" s="8"/>
      <c r="M81" s="8"/>
      <c r="N81" s="8"/>
      <c r="O81" s="8"/>
      <c r="P81" s="8">
        <f t="shared" si="1"/>
        <v>0.74344009846795789</v>
      </c>
      <c r="Q81" s="8"/>
    </row>
    <row r="82" spans="3:17" ht="13.5" customHeight="1" x14ac:dyDescent="0.45">
      <c r="C82" s="8" t="s">
        <v>128</v>
      </c>
      <c r="D82" s="8">
        <f t="shared" ref="D82:H82" si="21">D23*$D$60</f>
        <v>8.6340842731608802E-2</v>
      </c>
      <c r="E82" s="8">
        <f t="shared" si="21"/>
        <v>9.5429352492830799E-2</v>
      </c>
      <c r="F82" s="8">
        <f t="shared" si="21"/>
        <v>0.1408719012989407</v>
      </c>
      <c r="G82" s="8">
        <f t="shared" si="21"/>
        <v>9.0885097612219801E-2</v>
      </c>
      <c r="H82" s="8">
        <f t="shared" si="21"/>
        <v>0.10906211713466377</v>
      </c>
      <c r="I82" s="8"/>
      <c r="J82" s="8"/>
      <c r="K82" s="8"/>
      <c r="L82" s="8"/>
      <c r="M82" s="8"/>
      <c r="N82" s="8"/>
      <c r="O82" s="8"/>
      <c r="P82" s="8">
        <f t="shared" si="1"/>
        <v>0.52258931127026387</v>
      </c>
      <c r="Q82" s="8"/>
    </row>
    <row r="83" spans="3:17" ht="13.5" customHeight="1" x14ac:dyDescent="0.45">
      <c r="C83" s="8" t="s">
        <v>129</v>
      </c>
      <c r="D83" s="8">
        <f t="shared" ref="D83:H83" si="22">D24*$D$60</f>
        <v>6.7254972233042651E-2</v>
      </c>
      <c r="E83" s="8">
        <f t="shared" si="22"/>
        <v>6.5437270280798265E-2</v>
      </c>
      <c r="F83" s="8">
        <f t="shared" si="22"/>
        <v>0.15904892082138464</v>
      </c>
      <c r="G83" s="8">
        <f t="shared" si="22"/>
        <v>0.19994721474688354</v>
      </c>
      <c r="H83" s="8">
        <f t="shared" si="22"/>
        <v>0.24993401843360444</v>
      </c>
      <c r="I83" s="8"/>
      <c r="J83" s="8"/>
      <c r="K83" s="8"/>
      <c r="L83" s="8"/>
      <c r="M83" s="8"/>
      <c r="N83" s="8"/>
      <c r="O83" s="8"/>
      <c r="P83" s="8">
        <f t="shared" si="1"/>
        <v>0.74162239651571349</v>
      </c>
      <c r="Q83" s="8"/>
    </row>
    <row r="84" spans="3:17" ht="13.5" customHeight="1" x14ac:dyDescent="0.45">
      <c r="C84" s="8" t="s">
        <v>130</v>
      </c>
      <c r="D84" s="8">
        <f t="shared" ref="D84:H84" si="23">D25*$D$60</f>
        <v>8.1796587850997818E-2</v>
      </c>
      <c r="E84" s="8">
        <f t="shared" si="23"/>
        <v>9.0885097612219801E-2</v>
      </c>
      <c r="F84" s="8">
        <f t="shared" si="23"/>
        <v>0.11360637201527475</v>
      </c>
      <c r="G84" s="8">
        <f t="shared" si="23"/>
        <v>7.7252332970386819E-2</v>
      </c>
      <c r="H84" s="8">
        <f t="shared" si="23"/>
        <v>8.6340842731608802E-2</v>
      </c>
      <c r="I84" s="8"/>
      <c r="J84" s="8"/>
      <c r="K84" s="8"/>
      <c r="L84" s="8"/>
      <c r="M84" s="8"/>
      <c r="N84" s="8"/>
      <c r="O84" s="8"/>
      <c r="P84" s="8">
        <f t="shared" si="1"/>
        <v>0.449881233180488</v>
      </c>
      <c r="Q84" s="8"/>
    </row>
    <row r="85" spans="3:17" ht="13.5" customHeight="1" x14ac:dyDescent="0.45">
      <c r="C85" s="8" t="s">
        <v>131</v>
      </c>
      <c r="D85" s="8">
        <f t="shared" ref="D85:H85" si="24">D26*$D$60</f>
        <v>5.9075313447942875E-2</v>
      </c>
      <c r="E85" s="8">
        <f t="shared" si="24"/>
        <v>8.6340842731608802E-2</v>
      </c>
      <c r="F85" s="8">
        <f t="shared" si="24"/>
        <v>0.10451786225405277</v>
      </c>
      <c r="G85" s="8">
        <f t="shared" si="24"/>
        <v>6.3619568328553852E-2</v>
      </c>
      <c r="H85" s="8">
        <f t="shared" si="24"/>
        <v>9.5429352492830799E-2</v>
      </c>
      <c r="I85" s="8"/>
      <c r="J85" s="8"/>
      <c r="K85" s="8"/>
      <c r="L85" s="8"/>
      <c r="M85" s="8"/>
      <c r="N85" s="8"/>
      <c r="O85" s="8"/>
      <c r="P85" s="8">
        <f t="shared" si="1"/>
        <v>0.40898293925498908</v>
      </c>
      <c r="Q85" s="8"/>
    </row>
    <row r="86" spans="3:17" ht="13.5" customHeight="1" x14ac:dyDescent="0.45">
      <c r="C86" s="8" t="s">
        <v>132</v>
      </c>
      <c r="D86" s="8">
        <f t="shared" ref="D86:H86" si="25">D27*$D$60</f>
        <v>8.3614289803242217E-2</v>
      </c>
      <c r="E86" s="8">
        <f t="shared" si="25"/>
        <v>8.6340842731608802E-2</v>
      </c>
      <c r="F86" s="8">
        <f t="shared" si="25"/>
        <v>9.997360737344177E-2</v>
      </c>
      <c r="G86" s="8">
        <f t="shared" si="25"/>
        <v>0.1363276464183297</v>
      </c>
      <c r="H86" s="8">
        <f t="shared" si="25"/>
        <v>0.16813743058260663</v>
      </c>
      <c r="I86" s="8"/>
      <c r="J86" s="8"/>
      <c r="K86" s="8"/>
      <c r="L86" s="8"/>
      <c r="M86" s="8"/>
      <c r="N86" s="8"/>
      <c r="O86" s="8"/>
      <c r="P86" s="8">
        <f t="shared" si="1"/>
        <v>0.57439381690922919</v>
      </c>
      <c r="Q86" s="8"/>
    </row>
    <row r="87" spans="3:17" ht="13.5" customHeight="1" x14ac:dyDescent="0.45">
      <c r="C87" s="8" t="s">
        <v>133</v>
      </c>
      <c r="D87" s="8">
        <f t="shared" ref="D87:H87" si="26">D28*$D$60</f>
        <v>0.15904892082138464</v>
      </c>
      <c r="E87" s="8">
        <f t="shared" si="26"/>
        <v>0.1908587049856616</v>
      </c>
      <c r="F87" s="8">
        <f t="shared" si="26"/>
        <v>4.0898293925498909E-2</v>
      </c>
      <c r="G87" s="8">
        <f t="shared" si="26"/>
        <v>6.3619568328553864E-3</v>
      </c>
      <c r="H87" s="8">
        <f t="shared" si="26"/>
        <v>0</v>
      </c>
      <c r="I87" s="8"/>
      <c r="J87" s="8"/>
      <c r="K87" s="8"/>
      <c r="L87" s="8"/>
      <c r="M87" s="8"/>
      <c r="N87" s="8"/>
      <c r="O87" s="8"/>
      <c r="P87" s="8">
        <f t="shared" si="1"/>
        <v>0.39716787656540053</v>
      </c>
      <c r="Q87" s="8"/>
    </row>
    <row r="88" spans="3:17" ht="13.5" customHeight="1" x14ac:dyDescent="0.45">
      <c r="C88" s="8" t="s">
        <v>134</v>
      </c>
      <c r="D88" s="8">
        <f t="shared" ref="D88:H88" si="27">D29*$D$60</f>
        <v>7.0890376137531436E-2</v>
      </c>
      <c r="E88" s="8">
        <f t="shared" si="27"/>
        <v>6.1801866376309467E-2</v>
      </c>
      <c r="F88" s="8">
        <f t="shared" si="27"/>
        <v>8.3614289803242217E-2</v>
      </c>
      <c r="G88" s="8">
        <f t="shared" si="27"/>
        <v>7.9978885898753432E-2</v>
      </c>
      <c r="H88" s="8">
        <f t="shared" si="27"/>
        <v>7.4525780042020234E-2</v>
      </c>
      <c r="I88" s="8"/>
      <c r="J88" s="8"/>
      <c r="K88" s="8"/>
      <c r="L88" s="8"/>
      <c r="M88" s="8"/>
      <c r="N88" s="8"/>
      <c r="O88" s="8"/>
      <c r="P88" s="8">
        <f t="shared" si="1"/>
        <v>0.37081119825785674</v>
      </c>
      <c r="Q88" s="8"/>
    </row>
    <row r="89" spans="3:17" ht="13.5" customHeight="1" x14ac:dyDescent="0.45">
      <c r="C89" s="8" t="s">
        <v>135</v>
      </c>
      <c r="D89" s="8">
        <f t="shared" ref="D89:H89" si="28">D30*$D$60</f>
        <v>2.0903572450810554E-2</v>
      </c>
      <c r="E89" s="8">
        <f t="shared" si="28"/>
        <v>4.2715995877743301E-2</v>
      </c>
      <c r="F89" s="8">
        <f t="shared" si="28"/>
        <v>8.2705438827120017E-2</v>
      </c>
      <c r="G89" s="8">
        <f t="shared" si="28"/>
        <v>7.9070034922631233E-2</v>
      </c>
      <c r="H89" s="8">
        <f t="shared" si="28"/>
        <v>0.1317833915377187</v>
      </c>
      <c r="I89" s="8"/>
      <c r="J89" s="8"/>
      <c r="K89" s="8"/>
      <c r="L89" s="8"/>
      <c r="M89" s="8"/>
      <c r="N89" s="8"/>
      <c r="O89" s="8"/>
      <c r="P89" s="8">
        <f t="shared" si="1"/>
        <v>0.3571784336160238</v>
      </c>
      <c r="Q89" s="8"/>
    </row>
    <row r="90" spans="3:17" ht="13.5" customHeight="1" x14ac:dyDescent="0.45">
      <c r="C90" s="8" t="s">
        <v>136</v>
      </c>
      <c r="D90" s="8">
        <f t="shared" ref="D90:H90" si="29">D31*$D$60</f>
        <v>6.6346121256920451E-2</v>
      </c>
      <c r="E90" s="8">
        <f t="shared" si="29"/>
        <v>4.9077952710598692E-2</v>
      </c>
      <c r="F90" s="8">
        <f t="shared" si="29"/>
        <v>8.5431991755486603E-2</v>
      </c>
      <c r="G90" s="8">
        <f t="shared" si="29"/>
        <v>5.7257611495698468E-2</v>
      </c>
      <c r="H90" s="8">
        <f t="shared" si="29"/>
        <v>5.7257611495698468E-2</v>
      </c>
      <c r="I90" s="8"/>
      <c r="J90" s="8"/>
      <c r="K90" s="8"/>
      <c r="L90" s="8"/>
      <c r="M90" s="8"/>
      <c r="N90" s="8"/>
      <c r="O90" s="8"/>
      <c r="P90" s="8">
        <f t="shared" si="1"/>
        <v>0.31537128871440273</v>
      </c>
      <c r="Q90" s="8"/>
    </row>
    <row r="91" spans="3:17" ht="13.5" customHeight="1" x14ac:dyDescent="0.45">
      <c r="C91" s="8" t="s">
        <v>139</v>
      </c>
      <c r="D91" s="8">
        <f t="shared" ref="D91:H91" si="30">D32*$D$60</f>
        <v>7.5434631018142434E-2</v>
      </c>
      <c r="E91" s="8">
        <f t="shared" si="30"/>
        <v>5.2713356615087484E-2</v>
      </c>
      <c r="F91" s="8">
        <f t="shared" si="30"/>
        <v>8.1796587850997818E-2</v>
      </c>
      <c r="G91" s="8">
        <f t="shared" si="30"/>
        <v>7.7252332970386819E-2</v>
      </c>
      <c r="H91" s="8">
        <f t="shared" si="30"/>
        <v>7.7252332970386819E-2</v>
      </c>
      <c r="I91" s="8"/>
      <c r="J91" s="8"/>
      <c r="K91" s="8"/>
      <c r="L91" s="8"/>
      <c r="M91" s="8"/>
      <c r="N91" s="8"/>
      <c r="O91" s="8"/>
      <c r="P91" s="8">
        <f t="shared" si="1"/>
        <v>0.3644492414250014</v>
      </c>
      <c r="Q91" s="8"/>
    </row>
    <row r="92" spans="3:17" ht="13.5" customHeight="1" x14ac:dyDescent="0.45">
      <c r="C92" s="8" t="s">
        <v>140</v>
      </c>
      <c r="D92" s="8">
        <f t="shared" ref="D92:H92" si="31">D33*$D$60</f>
        <v>0</v>
      </c>
      <c r="E92" s="8">
        <f t="shared" si="31"/>
        <v>1.4541615617955167E-2</v>
      </c>
      <c r="F92" s="8">
        <f t="shared" si="31"/>
        <v>0.11542407396751914</v>
      </c>
      <c r="G92" s="8">
        <f t="shared" si="31"/>
        <v>6.9981525161409236E-2</v>
      </c>
      <c r="H92" s="8">
        <f t="shared" si="31"/>
        <v>8.2705438827120017E-2</v>
      </c>
      <c r="I92" s="8"/>
      <c r="J92" s="8"/>
      <c r="K92" s="8"/>
      <c r="L92" s="8"/>
      <c r="M92" s="8"/>
      <c r="N92" s="8"/>
      <c r="O92" s="8"/>
      <c r="P92" s="8">
        <f t="shared" si="1"/>
        <v>0.2826526535740036</v>
      </c>
      <c r="Q92" s="8"/>
    </row>
    <row r="93" spans="3:17" ht="13.5" customHeight="1" x14ac:dyDescent="0.45">
      <c r="C93" s="8" t="s">
        <v>141</v>
      </c>
      <c r="D93" s="8">
        <f t="shared" ref="D93:H93" si="32">D34*$D$60</f>
        <v>4.54425488061099E-2</v>
      </c>
      <c r="E93" s="8">
        <f t="shared" si="32"/>
        <v>5.7257611495698468E-2</v>
      </c>
      <c r="F93" s="8">
        <f t="shared" si="32"/>
        <v>4.0898293925498909E-2</v>
      </c>
      <c r="G93" s="8">
        <f t="shared" si="32"/>
        <v>3.3627486116521325E-2</v>
      </c>
      <c r="H93" s="8">
        <f t="shared" si="32"/>
        <v>7.7252332970386819E-2</v>
      </c>
      <c r="I93" s="8"/>
      <c r="J93" s="8"/>
      <c r="K93" s="8"/>
      <c r="L93" s="8"/>
      <c r="M93" s="8"/>
      <c r="N93" s="8"/>
      <c r="O93" s="8"/>
      <c r="P93" s="8">
        <f t="shared" si="1"/>
        <v>0.25447827331421541</v>
      </c>
      <c r="Q93" s="8"/>
    </row>
    <row r="94" spans="3:17" ht="13.5" customHeight="1" x14ac:dyDescent="0.45">
      <c r="C94" s="8" t="s">
        <v>142</v>
      </c>
      <c r="D94" s="8">
        <f t="shared" ref="D94:H94" si="33">D35*$D$60</f>
        <v>6.5437270280798265E-2</v>
      </c>
      <c r="E94" s="8">
        <f t="shared" si="33"/>
        <v>7.9070034922631233E-2</v>
      </c>
      <c r="F94" s="8">
        <f t="shared" si="33"/>
        <v>2.9992082212032534E-2</v>
      </c>
      <c r="G94" s="8">
        <f t="shared" si="33"/>
        <v>1.8177019522443962E-2</v>
      </c>
      <c r="H94" s="8">
        <f t="shared" si="33"/>
        <v>5.4531058567331883E-2</v>
      </c>
      <c r="I94" s="8"/>
      <c r="J94" s="8"/>
      <c r="K94" s="8"/>
      <c r="L94" s="8"/>
      <c r="M94" s="8"/>
      <c r="N94" s="8"/>
      <c r="O94" s="8"/>
      <c r="P94" s="8">
        <f t="shared" si="1"/>
        <v>0.24720746550523787</v>
      </c>
      <c r="Q94" s="8"/>
    </row>
    <row r="95" spans="3:17" ht="13.5" customHeight="1" x14ac:dyDescent="0.45">
      <c r="C95" s="8" t="s">
        <v>143</v>
      </c>
      <c r="D95" s="8">
        <f t="shared" ref="D95:H95" si="34">D36*$D$60</f>
        <v>3.1809784164276926E-2</v>
      </c>
      <c r="E95" s="8">
        <f t="shared" si="34"/>
        <v>4.0898293925498909E-2</v>
      </c>
      <c r="F95" s="8">
        <f t="shared" si="34"/>
        <v>4.9986803686720885E-2</v>
      </c>
      <c r="G95" s="8">
        <f t="shared" si="34"/>
        <v>3.1809784164276926E-2</v>
      </c>
      <c r="H95" s="8">
        <f t="shared" si="34"/>
        <v>4.54425488061099E-2</v>
      </c>
      <c r="I95" s="8"/>
      <c r="J95" s="8"/>
      <c r="K95" s="8"/>
      <c r="L95" s="8"/>
      <c r="M95" s="8"/>
      <c r="N95" s="8"/>
      <c r="O95" s="8"/>
      <c r="P95" s="8">
        <f t="shared" si="1"/>
        <v>0.19994721474688354</v>
      </c>
      <c r="Q95" s="8"/>
    </row>
    <row r="96" spans="3:17" ht="13.5" customHeight="1" x14ac:dyDescent="0.45">
      <c r="C96" s="8" t="s">
        <v>144</v>
      </c>
      <c r="D96" s="8">
        <f t="shared" ref="D96:H96" si="35">D37*$D$60</f>
        <v>0</v>
      </c>
      <c r="E96" s="8">
        <f t="shared" si="35"/>
        <v>2.4538976355299346E-2</v>
      </c>
      <c r="F96" s="8">
        <f t="shared" si="35"/>
        <v>4.72602507583543E-2</v>
      </c>
      <c r="G96" s="8">
        <f t="shared" si="35"/>
        <v>4.2715995877743301E-2</v>
      </c>
      <c r="H96" s="8">
        <f t="shared" si="35"/>
        <v>5.9075313447942875E-2</v>
      </c>
      <c r="I96" s="8"/>
      <c r="J96" s="8"/>
      <c r="K96" s="8"/>
      <c r="L96" s="8"/>
      <c r="M96" s="8"/>
      <c r="N96" s="8"/>
      <c r="O96" s="8"/>
      <c r="P96" s="8">
        <f t="shared" si="1"/>
        <v>0.1735905364393398</v>
      </c>
      <c r="Q96" s="8"/>
    </row>
    <row r="97" spans="3:17" ht="13.5" customHeight="1" x14ac:dyDescent="0.45">
      <c r="C97" s="8" t="s">
        <v>145</v>
      </c>
      <c r="D97" s="8">
        <f t="shared" ref="D97:H97" si="36">D38*$D$60</f>
        <v>3.6354039044887917E-3</v>
      </c>
      <c r="E97" s="8">
        <f t="shared" si="36"/>
        <v>6.4528419304676066E-2</v>
      </c>
      <c r="F97" s="8">
        <f t="shared" si="36"/>
        <v>6.3619568328553864E-3</v>
      </c>
      <c r="G97" s="8">
        <f t="shared" si="36"/>
        <v>4.1807144901621109E-2</v>
      </c>
      <c r="H97" s="8">
        <f t="shared" si="36"/>
        <v>3.6354039044887924E-2</v>
      </c>
      <c r="I97" s="8"/>
      <c r="J97" s="8"/>
      <c r="K97" s="8"/>
      <c r="L97" s="8"/>
      <c r="M97" s="8"/>
      <c r="N97" s="8"/>
      <c r="O97" s="8"/>
      <c r="P97" s="8">
        <f t="shared" si="1"/>
        <v>0.15268696398852927</v>
      </c>
      <c r="Q97" s="8"/>
    </row>
    <row r="98" spans="3:17" ht="13.5" customHeight="1" x14ac:dyDescent="0.45">
      <c r="C98" s="8" t="s">
        <v>146</v>
      </c>
      <c r="D98" s="8">
        <f t="shared" ref="D98:H98" si="37">D39*$D$60</f>
        <v>3.0900933188154733E-2</v>
      </c>
      <c r="E98" s="8">
        <f t="shared" si="37"/>
        <v>2.9083231235910334E-2</v>
      </c>
      <c r="F98" s="8">
        <f t="shared" si="37"/>
        <v>2.5447827331421546E-2</v>
      </c>
      <c r="G98" s="8">
        <f t="shared" si="37"/>
        <v>8.1796587850997832E-3</v>
      </c>
      <c r="H98" s="8">
        <f t="shared" si="37"/>
        <v>5.5439909543454076E-2</v>
      </c>
      <c r="I98" s="8"/>
      <c r="J98" s="8"/>
      <c r="K98" s="8"/>
      <c r="L98" s="8"/>
      <c r="M98" s="8"/>
      <c r="N98" s="8"/>
      <c r="O98" s="8"/>
      <c r="P98" s="8">
        <f t="shared" si="1"/>
        <v>0.14905156008404047</v>
      </c>
      <c r="Q98" s="8"/>
    </row>
    <row r="99" spans="3:17" ht="13.5" customHeight="1" x14ac:dyDescent="0.45">
      <c r="C99" s="8" t="s">
        <v>147</v>
      </c>
      <c r="D99" s="8">
        <f t="shared" ref="D99:H99" si="38">D40*$D$60</f>
        <v>0</v>
      </c>
      <c r="E99" s="8">
        <f t="shared" si="38"/>
        <v>0</v>
      </c>
      <c r="F99" s="8">
        <f t="shared" si="38"/>
        <v>0</v>
      </c>
      <c r="G99" s="8">
        <f t="shared" si="38"/>
        <v>3.6354039044887924E-2</v>
      </c>
      <c r="H99" s="8">
        <f t="shared" si="38"/>
        <v>0.10815326615854155</v>
      </c>
      <c r="I99" s="8"/>
      <c r="J99" s="8"/>
      <c r="K99" s="8"/>
      <c r="L99" s="8"/>
      <c r="M99" s="8"/>
      <c r="N99" s="8"/>
      <c r="O99" s="8"/>
      <c r="P99" s="8">
        <f t="shared" si="1"/>
        <v>0.14450730520342947</v>
      </c>
      <c r="Q99" s="8"/>
    </row>
    <row r="100" spans="3:17" ht="13.5" customHeight="1" x14ac:dyDescent="0.45">
      <c r="C100" s="8" t="s">
        <v>148</v>
      </c>
      <c r="D100" s="8">
        <f t="shared" ref="D100:H100" si="39">D41*$D$60</f>
        <v>6.4528419304676066E-2</v>
      </c>
      <c r="E100" s="8">
        <f t="shared" si="39"/>
        <v>3.4536337092643525E-2</v>
      </c>
      <c r="F100" s="8">
        <f t="shared" si="39"/>
        <v>2.363012537917715E-2</v>
      </c>
      <c r="G100" s="8">
        <f t="shared" si="39"/>
        <v>8.1796587850997832E-3</v>
      </c>
      <c r="H100" s="8">
        <f t="shared" si="39"/>
        <v>3.6354039044887917E-3</v>
      </c>
      <c r="I100" s="8"/>
      <c r="J100" s="8"/>
      <c r="K100" s="8"/>
      <c r="L100" s="8"/>
      <c r="M100" s="8"/>
      <c r="N100" s="8"/>
      <c r="O100" s="8"/>
      <c r="P100" s="8">
        <f t="shared" si="1"/>
        <v>0.1345099444660853</v>
      </c>
      <c r="Q100" s="8"/>
    </row>
    <row r="101" spans="3:17" ht="13.5" customHeight="1" x14ac:dyDescent="0.45">
      <c r="C101" s="8" t="s">
        <v>149</v>
      </c>
      <c r="D101" s="8">
        <f t="shared" ref="D101:H101" si="40">D42*$D$60</f>
        <v>7.2708078089775835E-3</v>
      </c>
      <c r="E101" s="8">
        <f t="shared" si="40"/>
        <v>9.0885097612219811E-3</v>
      </c>
      <c r="F101" s="8">
        <f t="shared" si="40"/>
        <v>1.9994721474688358E-2</v>
      </c>
      <c r="G101" s="8">
        <f t="shared" si="40"/>
        <v>3.1809784164276926E-2</v>
      </c>
      <c r="H101" s="8">
        <f t="shared" si="40"/>
        <v>4.6351399782232093E-2</v>
      </c>
      <c r="I101" s="8"/>
      <c r="J101" s="8"/>
      <c r="K101" s="8"/>
      <c r="L101" s="8"/>
      <c r="M101" s="8"/>
      <c r="N101" s="8"/>
      <c r="O101" s="8"/>
      <c r="P101" s="8">
        <f t="shared" si="1"/>
        <v>0.11451522299139694</v>
      </c>
      <c r="Q101" s="8"/>
    </row>
    <row r="102" spans="3:17" ht="13.5" customHeight="1" x14ac:dyDescent="0.45">
      <c r="C102" s="8" t="s">
        <v>150</v>
      </c>
      <c r="D102" s="8">
        <f t="shared" ref="D102:H102" si="41">D43*$D$60</f>
        <v>5.4531058567331885E-3</v>
      </c>
      <c r="E102" s="8">
        <f t="shared" si="41"/>
        <v>1.2723913665710773E-2</v>
      </c>
      <c r="F102" s="8">
        <f t="shared" si="41"/>
        <v>1.3632764641832971E-2</v>
      </c>
      <c r="G102" s="8">
        <f t="shared" si="41"/>
        <v>7.2708078089775835E-3</v>
      </c>
      <c r="H102" s="8">
        <f t="shared" si="41"/>
        <v>1.0906211713466377E-2</v>
      </c>
      <c r="I102" s="8"/>
      <c r="J102" s="8"/>
      <c r="K102" s="8"/>
      <c r="L102" s="8"/>
      <c r="M102" s="8"/>
      <c r="N102" s="8"/>
      <c r="O102" s="8"/>
      <c r="P102" s="8">
        <f t="shared" si="1"/>
        <v>4.9986803686720885E-2</v>
      </c>
      <c r="Q102" s="8"/>
    </row>
    <row r="103" spans="3:17" ht="13.5" customHeight="1" x14ac:dyDescent="0.45">
      <c r="C103" s="8" t="s">
        <v>151</v>
      </c>
      <c r="D103" s="8">
        <f t="shared" ref="D103:H103" si="42">D44*$D$60</f>
        <v>2.7265529283665942E-2</v>
      </c>
      <c r="E103" s="8">
        <f t="shared" si="42"/>
        <v>9.997360737344179E-3</v>
      </c>
      <c r="F103" s="8">
        <f t="shared" si="42"/>
        <v>7.2708078089775835E-3</v>
      </c>
      <c r="G103" s="8">
        <f t="shared" si="42"/>
        <v>4.5442548806109906E-3</v>
      </c>
      <c r="H103" s="8">
        <f t="shared" si="42"/>
        <v>0</v>
      </c>
      <c r="I103" s="8"/>
      <c r="J103" s="8"/>
      <c r="K103" s="8"/>
      <c r="L103" s="8"/>
      <c r="M103" s="8"/>
      <c r="N103" s="8"/>
      <c r="O103" s="8"/>
      <c r="P103" s="8">
        <f t="shared" si="1"/>
        <v>4.9077952710598692E-2</v>
      </c>
      <c r="Q103" s="8"/>
    </row>
    <row r="104" spans="3:17" ht="13.5" customHeight="1" x14ac:dyDescent="0.45">
      <c r="C104" s="8" t="s">
        <v>152</v>
      </c>
      <c r="D104" s="8">
        <f t="shared" ref="D104:H104" si="43">D45*$D$60</f>
        <v>7.2708078089775835E-3</v>
      </c>
      <c r="E104" s="8">
        <f t="shared" si="43"/>
        <v>9.0885097612219794E-4</v>
      </c>
      <c r="F104" s="8">
        <f t="shared" si="43"/>
        <v>2.7265529283665942E-3</v>
      </c>
      <c r="G104" s="8">
        <f t="shared" si="43"/>
        <v>1.8177019522443959E-3</v>
      </c>
      <c r="H104" s="8">
        <f t="shared" si="43"/>
        <v>0</v>
      </c>
      <c r="I104" s="8"/>
      <c r="J104" s="8"/>
      <c r="K104" s="8"/>
      <c r="L104" s="8"/>
      <c r="M104" s="8"/>
      <c r="N104" s="8"/>
      <c r="O104" s="8"/>
      <c r="P104" s="8">
        <f t="shared" si="1"/>
        <v>1.2723913665710773E-2</v>
      </c>
      <c r="Q104" s="8"/>
    </row>
    <row r="105" spans="3:17" ht="13.5" customHeight="1" x14ac:dyDescent="0.45">
      <c r="C105" s="8" t="s">
        <v>153</v>
      </c>
      <c r="D105" s="8">
        <f t="shared" ref="D105:H105" si="44">D46*$D$60</f>
        <v>9.0885097612219794E-4</v>
      </c>
      <c r="E105" s="8">
        <f t="shared" si="44"/>
        <v>1.8177019522443959E-3</v>
      </c>
      <c r="F105" s="8">
        <f t="shared" si="44"/>
        <v>0</v>
      </c>
      <c r="G105" s="8">
        <f t="shared" si="44"/>
        <v>9.0885097612219794E-4</v>
      </c>
      <c r="H105" s="8">
        <f t="shared" si="44"/>
        <v>0</v>
      </c>
      <c r="I105" s="8"/>
      <c r="J105" s="8"/>
      <c r="K105" s="8"/>
      <c r="L105" s="8"/>
      <c r="M105" s="8"/>
      <c r="N105" s="8"/>
      <c r="O105" s="8"/>
      <c r="P105" s="8">
        <f t="shared" si="1"/>
        <v>3.6354039044887917E-3</v>
      </c>
      <c r="Q105" s="8"/>
    </row>
    <row r="106" spans="3:17" ht="13.5" customHeight="1" x14ac:dyDescent="0.45">
      <c r="C106" s="8" t="s">
        <v>154</v>
      </c>
      <c r="D106" s="8">
        <f t="shared" ref="D106:H106" si="45">D47*$D$60</f>
        <v>0</v>
      </c>
      <c r="E106" s="8">
        <f t="shared" si="45"/>
        <v>9.0885097612219794E-4</v>
      </c>
      <c r="F106" s="8">
        <f t="shared" si="45"/>
        <v>1.8177019522443959E-3</v>
      </c>
      <c r="G106" s="8">
        <f t="shared" si="45"/>
        <v>0</v>
      </c>
      <c r="H106" s="8">
        <f t="shared" si="45"/>
        <v>9.0885097612219794E-4</v>
      </c>
      <c r="I106" s="8"/>
      <c r="J106" s="8"/>
      <c r="K106" s="8"/>
      <c r="L106" s="8"/>
      <c r="M106" s="8"/>
      <c r="N106" s="8"/>
      <c r="O106" s="8"/>
      <c r="P106" s="8">
        <f t="shared" si="1"/>
        <v>3.6354039044887917E-3</v>
      </c>
      <c r="Q106" s="8"/>
    </row>
    <row r="107" spans="3:17" ht="13.5" customHeight="1" x14ac:dyDescent="0.45">
      <c r="C107" s="8" t="s">
        <v>156</v>
      </c>
      <c r="D107" s="8">
        <f t="shared" ref="D107:H107" si="46">D48*$D$60</f>
        <v>15.191444065882539</v>
      </c>
      <c r="E107" s="8">
        <f t="shared" si="46"/>
        <v>15.351401837680045</v>
      </c>
      <c r="F107" s="8">
        <f t="shared" si="46"/>
        <v>25.119732129041431</v>
      </c>
      <c r="G107" s="8">
        <f t="shared" si="46"/>
        <v>19.317627497477318</v>
      </c>
      <c r="H107" s="8">
        <f t="shared" si="46"/>
        <v>25.798643808204712</v>
      </c>
      <c r="I107" s="8"/>
      <c r="J107" s="8"/>
      <c r="K107" s="8"/>
      <c r="L107" s="8"/>
      <c r="M107" s="8"/>
      <c r="N107" s="8"/>
      <c r="O107" s="8"/>
      <c r="P107" s="8">
        <f t="shared" si="1"/>
        <v>100.77884933828605</v>
      </c>
      <c r="Q107" s="8"/>
    </row>
    <row r="108" spans="3:17" ht="13.5" customHeight="1" x14ac:dyDescent="0.45">
      <c r="C108" s="8" t="s">
        <v>158</v>
      </c>
      <c r="D108" s="8">
        <f t="shared" ref="D108:P108" si="47">D49*$D$60</f>
        <v>10.914391372251476</v>
      </c>
      <c r="E108" s="8">
        <f t="shared" si="47"/>
        <v>15.309594692778425</v>
      </c>
      <c r="F108" s="8">
        <f t="shared" si="47"/>
        <v>24.032746361599283</v>
      </c>
      <c r="G108" s="8">
        <f t="shared" si="47"/>
        <v>17.834382704445893</v>
      </c>
      <c r="H108" s="8">
        <f t="shared" si="47"/>
        <v>22.091440676602264</v>
      </c>
      <c r="I108" s="8">
        <f t="shared" si="47"/>
        <v>22.747631081362492</v>
      </c>
      <c r="J108" s="8">
        <f t="shared" si="47"/>
        <v>26.900171191264818</v>
      </c>
      <c r="K108" s="8">
        <f t="shared" si="47"/>
        <v>33.034006429113532</v>
      </c>
      <c r="L108" s="8">
        <f t="shared" si="47"/>
        <v>40.483857880387191</v>
      </c>
      <c r="M108" s="8">
        <f t="shared" si="47"/>
        <v>30.968188160387776</v>
      </c>
      <c r="N108" s="8">
        <f t="shared" si="47"/>
        <v>38.70614537109217</v>
      </c>
      <c r="O108" s="8">
        <f t="shared" si="47"/>
        <v>45.351663708497682</v>
      </c>
      <c r="P108" s="8">
        <f t="shared" si="47"/>
        <v>328.37421962978294</v>
      </c>
      <c r="Q108" s="8"/>
    </row>
    <row r="109" spans="3:17" ht="13.5" customHeight="1" x14ac:dyDescent="0.35"/>
    <row r="110" spans="3:17" ht="13.5" customHeight="1" x14ac:dyDescent="0.35"/>
    <row r="111" spans="3:17" ht="13.5" customHeight="1" x14ac:dyDescent="0.35"/>
    <row r="112" spans="3:17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hyperlinks>
    <hyperlink ref="D54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A4"/>
    </sheetView>
  </sheetViews>
  <sheetFormatPr defaultColWidth="12.625" defaultRowHeight="15" customHeight="1" x14ac:dyDescent="0.35"/>
  <cols>
    <col min="1" max="1" width="25.25" customWidth="1"/>
    <col min="2" max="2" width="15.125" customWidth="1"/>
    <col min="3" max="26" width="7.75" customWidth="1"/>
  </cols>
  <sheetData>
    <row r="1" spans="1:4" ht="13.5" customHeight="1" x14ac:dyDescent="0.45">
      <c r="A1" s="56" t="s">
        <v>162</v>
      </c>
      <c r="B1" s="6" t="s">
        <v>163</v>
      </c>
      <c r="C1" s="6" t="s">
        <v>164</v>
      </c>
      <c r="D1" s="6" t="s">
        <v>165</v>
      </c>
    </row>
    <row r="2" spans="1:4" ht="13.5" customHeight="1" x14ac:dyDescent="0.45">
      <c r="A2" s="55"/>
      <c r="B2" s="6" t="s">
        <v>166</v>
      </c>
      <c r="C2" s="6" t="s">
        <v>167</v>
      </c>
      <c r="D2" s="6" t="s">
        <v>168</v>
      </c>
    </row>
    <row r="3" spans="1:4" ht="13.5" customHeight="1" x14ac:dyDescent="0.45">
      <c r="A3" s="55"/>
      <c r="C3" s="6">
        <v>200000</v>
      </c>
      <c r="D3" s="6" t="s">
        <v>169</v>
      </c>
    </row>
    <row r="4" spans="1:4" ht="13.5" customHeight="1" x14ac:dyDescent="0.45">
      <c r="A4" s="55"/>
      <c r="D4" s="6">
        <v>200000</v>
      </c>
    </row>
    <row r="5" spans="1:4" ht="13.5" customHeight="1" x14ac:dyDescent="0.45">
      <c r="A5" s="6" t="s">
        <v>56</v>
      </c>
      <c r="B5" s="6">
        <v>10218</v>
      </c>
      <c r="C5" s="6">
        <v>189782</v>
      </c>
      <c r="D5" s="6">
        <v>2025</v>
      </c>
    </row>
    <row r="6" spans="1:4" ht="13.5" customHeight="1" x14ac:dyDescent="0.45">
      <c r="A6" s="6" t="s">
        <v>57</v>
      </c>
      <c r="B6" s="6">
        <v>85888</v>
      </c>
      <c r="C6" s="6">
        <v>114112</v>
      </c>
      <c r="D6" s="6">
        <v>2023</v>
      </c>
    </row>
    <row r="7" spans="1:4" ht="13.5" customHeight="1" x14ac:dyDescent="0.45">
      <c r="A7" s="6" t="s">
        <v>58</v>
      </c>
      <c r="B7" s="6">
        <v>39855</v>
      </c>
      <c r="C7" s="6">
        <v>160145</v>
      </c>
      <c r="D7" s="6">
        <v>2025</v>
      </c>
    </row>
    <row r="8" spans="1:4" ht="13.5" customHeight="1" x14ac:dyDescent="0.45">
      <c r="A8" s="6" t="s">
        <v>59</v>
      </c>
      <c r="B8" s="6">
        <v>114247</v>
      </c>
      <c r="C8" s="6">
        <v>88753</v>
      </c>
      <c r="D8" s="6">
        <v>2023</v>
      </c>
    </row>
    <row r="9" spans="1:4" ht="13.5" customHeight="1" x14ac:dyDescent="0.45">
      <c r="A9" s="6" t="s">
        <v>60</v>
      </c>
      <c r="B9" s="6">
        <v>211587</v>
      </c>
      <c r="C9" s="6">
        <v>-11587</v>
      </c>
      <c r="D9" s="6" t="s">
        <v>170</v>
      </c>
    </row>
    <row r="10" spans="1:4" ht="13.5" customHeight="1" x14ac:dyDescent="0.45">
      <c r="A10" s="6" t="s">
        <v>55</v>
      </c>
      <c r="B10" s="6">
        <v>27636</v>
      </c>
      <c r="C10" s="6">
        <v>172364</v>
      </c>
      <c r="D10" s="6">
        <v>2025</v>
      </c>
    </row>
    <row r="11" spans="1:4" ht="13.5" customHeight="1" x14ac:dyDescent="0.45">
      <c r="A11" s="6" t="s">
        <v>61</v>
      </c>
      <c r="B11" s="6">
        <v>9157</v>
      </c>
      <c r="C11" s="6">
        <v>190843</v>
      </c>
      <c r="D11" s="6">
        <v>2025</v>
      </c>
    </row>
    <row r="12" spans="1:4" ht="13.5" customHeight="1" x14ac:dyDescent="0.45">
      <c r="A12" s="6" t="s">
        <v>78</v>
      </c>
      <c r="B12" s="6">
        <v>1001</v>
      </c>
      <c r="C12" s="6">
        <v>198999</v>
      </c>
      <c r="D12" s="6">
        <v>2027</v>
      </c>
    </row>
    <row r="13" spans="1:4" ht="13.5" customHeight="1" x14ac:dyDescent="0.45">
      <c r="A13" s="6" t="s">
        <v>62</v>
      </c>
      <c r="B13" s="6">
        <v>13325</v>
      </c>
      <c r="C13" s="6">
        <v>186675</v>
      </c>
      <c r="D13" s="6">
        <v>2025</v>
      </c>
    </row>
    <row r="14" spans="1:4" ht="13.5" customHeight="1" x14ac:dyDescent="0.45">
      <c r="A14" s="6" t="s">
        <v>63</v>
      </c>
      <c r="B14" s="6">
        <v>19193</v>
      </c>
      <c r="C14" s="6">
        <v>180807</v>
      </c>
      <c r="D14" s="6">
        <v>2024</v>
      </c>
    </row>
    <row r="15" spans="1:4" ht="13.5" customHeight="1" x14ac:dyDescent="0.45">
      <c r="A15" s="6" t="s">
        <v>64</v>
      </c>
      <c r="B15" s="6">
        <v>7004</v>
      </c>
      <c r="C15" s="6">
        <v>192996</v>
      </c>
      <c r="D15" s="6">
        <v>2025</v>
      </c>
    </row>
    <row r="16" spans="1:4" ht="13.5" customHeight="1" x14ac:dyDescent="0.45">
      <c r="A16" s="6" t="s">
        <v>65</v>
      </c>
      <c r="B16" s="6">
        <v>132227</v>
      </c>
      <c r="C16" s="6">
        <v>67773</v>
      </c>
      <c r="D16" s="6">
        <v>2021</v>
      </c>
    </row>
    <row r="17" spans="1:4" ht="13.5" customHeight="1" x14ac:dyDescent="0.45">
      <c r="A17" s="6" t="s">
        <v>66</v>
      </c>
      <c r="B17" s="6">
        <v>10712</v>
      </c>
      <c r="C17" s="6">
        <v>189288</v>
      </c>
      <c r="D17" s="6">
        <v>2025</v>
      </c>
    </row>
    <row r="18" spans="1:4" ht="13.5" customHeight="1" x14ac:dyDescent="0.45">
      <c r="A18" s="6" t="s">
        <v>67</v>
      </c>
      <c r="B18" s="6">
        <v>382573</v>
      </c>
      <c r="C18" s="6">
        <v>-182573</v>
      </c>
      <c r="D18" s="6" t="s">
        <v>171</v>
      </c>
    </row>
    <row r="19" spans="1:4" ht="13.5" customHeight="1" x14ac:dyDescent="0.45">
      <c r="A19" s="6" t="s">
        <v>68</v>
      </c>
      <c r="B19" s="6">
        <v>99918</v>
      </c>
      <c r="C19" s="6">
        <v>100082</v>
      </c>
      <c r="D19" s="6">
        <v>2021</v>
      </c>
    </row>
    <row r="20" spans="1:4" ht="13.5" customHeight="1" x14ac:dyDescent="0.45">
      <c r="A20" s="6" t="s">
        <v>70</v>
      </c>
      <c r="B20" s="6">
        <v>9841</v>
      </c>
      <c r="C20" s="6">
        <v>190159</v>
      </c>
      <c r="D20" s="6">
        <v>2024</v>
      </c>
    </row>
    <row r="21" spans="1:4" ht="13.5" customHeight="1" x14ac:dyDescent="0.45">
      <c r="A21" s="6" t="s">
        <v>69</v>
      </c>
      <c r="B21" s="6">
        <v>14277</v>
      </c>
      <c r="C21" s="6">
        <v>185723</v>
      </c>
      <c r="D21" s="6">
        <v>2023</v>
      </c>
    </row>
    <row r="22" spans="1:4" ht="13.5" customHeight="1" x14ac:dyDescent="0.35"/>
    <row r="23" spans="1:4" ht="13.5" customHeight="1" x14ac:dyDescent="0.35"/>
    <row r="24" spans="1:4" ht="13.5" customHeight="1" x14ac:dyDescent="0.35"/>
    <row r="25" spans="1:4" ht="13.5" customHeight="1" x14ac:dyDescent="0.45">
      <c r="A25" s="25"/>
    </row>
    <row r="26" spans="1:4" ht="13.5" customHeight="1" x14ac:dyDescent="0.35"/>
    <row r="27" spans="1:4" ht="13.5" customHeight="1" x14ac:dyDescent="0.35"/>
    <row r="28" spans="1:4" ht="13.5" customHeight="1" x14ac:dyDescent="0.35"/>
    <row r="29" spans="1:4" ht="13.5" customHeight="1" x14ac:dyDescent="0.35"/>
    <row r="30" spans="1:4" ht="13.5" customHeight="1" x14ac:dyDescent="0.35"/>
    <row r="31" spans="1:4" ht="13.5" customHeight="1" x14ac:dyDescent="0.35"/>
    <row r="32" spans="1:4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J1000"/>
  <sheetViews>
    <sheetView workbookViewId="0">
      <selection activeCell="I16" sqref="I16"/>
    </sheetView>
  </sheetViews>
  <sheetFormatPr defaultColWidth="12.625" defaultRowHeight="15" customHeight="1" x14ac:dyDescent="0.35"/>
  <cols>
    <col min="1" max="1" width="13.5" customWidth="1"/>
    <col min="2" max="36" width="7.75" customWidth="1"/>
  </cols>
  <sheetData>
    <row r="1" spans="1:36" ht="13.5" customHeight="1" x14ac:dyDescent="0.45">
      <c r="A1" s="26" t="s">
        <v>172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H1" s="6">
        <v>2022</v>
      </c>
      <c r="I1" s="6">
        <v>2023</v>
      </c>
      <c r="J1" s="6">
        <v>2024</v>
      </c>
      <c r="K1" s="6">
        <v>2025</v>
      </c>
      <c r="L1" s="6">
        <v>2026</v>
      </c>
      <c r="M1" s="6">
        <v>2027</v>
      </c>
      <c r="N1" s="6">
        <v>2028</v>
      </c>
      <c r="O1" s="6">
        <v>2029</v>
      </c>
      <c r="P1" s="6">
        <v>2030</v>
      </c>
      <c r="Q1" s="6">
        <v>2031</v>
      </c>
      <c r="R1" s="6">
        <v>2032</v>
      </c>
      <c r="S1" s="6">
        <v>2033</v>
      </c>
      <c r="T1" s="6">
        <v>2034</v>
      </c>
      <c r="U1" s="6">
        <v>2035</v>
      </c>
      <c r="V1" s="6">
        <v>2036</v>
      </c>
      <c r="W1" s="6">
        <v>2037</v>
      </c>
      <c r="X1" s="6">
        <v>2038</v>
      </c>
      <c r="Y1" s="6">
        <v>2039</v>
      </c>
      <c r="Z1" s="6">
        <v>2040</v>
      </c>
      <c r="AA1" s="6">
        <v>2041</v>
      </c>
      <c r="AB1" s="6">
        <v>2042</v>
      </c>
      <c r="AC1" s="6">
        <v>2043</v>
      </c>
      <c r="AD1" s="6">
        <v>2044</v>
      </c>
      <c r="AE1" s="6">
        <v>2045</v>
      </c>
      <c r="AF1" s="6">
        <v>2046</v>
      </c>
      <c r="AG1" s="6">
        <v>2047</v>
      </c>
      <c r="AH1" s="6">
        <v>2048</v>
      </c>
      <c r="AI1" s="6">
        <v>2049</v>
      </c>
      <c r="AJ1" s="6">
        <v>2050</v>
      </c>
    </row>
    <row r="2" spans="1:36" ht="13.5" customHeight="1" x14ac:dyDescent="0.45">
      <c r="A2" s="6" t="s">
        <v>173</v>
      </c>
      <c r="B2" s="27">
        <f t="shared" ref="B2:D2" si="0">C2</f>
        <v>5.3032951505087432E-2</v>
      </c>
      <c r="C2" s="27">
        <f t="shared" si="0"/>
        <v>5.3032951505087432E-2</v>
      </c>
      <c r="D2" s="27">
        <f t="shared" si="0"/>
        <v>5.3032951505087432E-2</v>
      </c>
      <c r="E2" s="28">
        <f>Data!A33</f>
        <v>5.3032951505087432E-2</v>
      </c>
      <c r="F2" s="28">
        <f>Data!B33</f>
        <v>5.447314717628219E-2</v>
      </c>
      <c r="G2" s="28">
        <f>Data!C33</f>
        <v>5.5695501205914655E-2</v>
      </c>
      <c r="H2" s="28">
        <f>Data!D33</f>
        <v>3.9572016673492368E-2</v>
      </c>
      <c r="I2" s="28">
        <f>Data!E33</f>
        <v>3.2276446350863207E-2</v>
      </c>
      <c r="J2" s="28">
        <f>Data!F33</f>
        <v>1.9996660163240129E-2</v>
      </c>
      <c r="K2" s="28">
        <f>Data!G33</f>
        <v>2.0303206066888266E-2</v>
      </c>
      <c r="L2" s="28">
        <f>Data!H33</f>
        <v>2.0586137472892844E-2</v>
      </c>
      <c r="M2" s="28">
        <f>Data!I33</f>
        <v>1.6625788463719718E-2</v>
      </c>
      <c r="N2" s="28">
        <f>Data!J33</f>
        <v>1.6823648726348159E-2</v>
      </c>
      <c r="O2" s="28">
        <f>Data!K33</f>
        <v>1.1857654540747621E-2</v>
      </c>
      <c r="P2" s="28">
        <f>Data!L33</f>
        <v>5.5490130566995003E-3</v>
      </c>
      <c r="Q2" s="28">
        <f>Data!M33</f>
        <v>4.2879088392598614E-4</v>
      </c>
      <c r="R2" s="28">
        <f>Data!N33</f>
        <v>4.3223425106299416E-4</v>
      </c>
      <c r="S2" s="28">
        <f>Data!O33</f>
        <v>4.3534052402050265E-4</v>
      </c>
      <c r="T2" s="28">
        <f>Data!P33</f>
        <v>4.3811375678330243E-4</v>
      </c>
      <c r="U2" s="28">
        <f>Data!Q33</f>
        <v>4.4056987719316422E-4</v>
      </c>
      <c r="V2" s="28">
        <f>Data!R33</f>
        <v>4.4273489183500956E-4</v>
      </c>
      <c r="W2" s="28">
        <f>Data!S33</f>
        <v>4.446717974617184E-4</v>
      </c>
      <c r="X2" s="28">
        <f>Data!T33</f>
        <v>0</v>
      </c>
      <c r="Y2" s="28">
        <f>Data!U33</f>
        <v>0</v>
      </c>
      <c r="Z2" s="28">
        <f>Data!V33</f>
        <v>0</v>
      </c>
      <c r="AA2" s="28">
        <f>Data!W33</f>
        <v>0</v>
      </c>
      <c r="AB2" s="28">
        <f>Data!X33</f>
        <v>0</v>
      </c>
      <c r="AC2" s="28">
        <f>Data!Y33</f>
        <v>0</v>
      </c>
      <c r="AD2" s="28">
        <f>Data!Z33</f>
        <v>0</v>
      </c>
      <c r="AE2" s="28">
        <f>Data!AA33</f>
        <v>0</v>
      </c>
      <c r="AF2" s="28">
        <f>Data!AB33</f>
        <v>0</v>
      </c>
      <c r="AG2" s="28">
        <f>Data!AC33</f>
        <v>0</v>
      </c>
      <c r="AH2" s="28">
        <f>Data!AD33</f>
        <v>0</v>
      </c>
      <c r="AI2" s="28">
        <f>Data!AE33</f>
        <v>0</v>
      </c>
      <c r="AJ2" s="28">
        <f>Data!AF33</f>
        <v>0</v>
      </c>
    </row>
    <row r="3" spans="1:36" ht="13.5" customHeight="1" x14ac:dyDescent="0.45">
      <c r="A3" s="6" t="s">
        <v>174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3.5" customHeight="1" x14ac:dyDescent="0.45">
      <c r="A4" s="6" t="s">
        <v>175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</row>
    <row r="5" spans="1:36" ht="13.5" customHeight="1" x14ac:dyDescent="0.45">
      <c r="A5" s="6" t="s">
        <v>176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ht="13.5" customHeight="1" x14ac:dyDescent="0.45">
      <c r="A6" s="6" t="s">
        <v>177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pans="1:36" ht="13.5" customHeight="1" x14ac:dyDescent="0.45">
      <c r="A7" s="6" t="s">
        <v>178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ht="13.5" customHeight="1" x14ac:dyDescent="0.35"/>
    <row r="9" spans="1:36" ht="13.5" customHeight="1" x14ac:dyDescent="0.35"/>
    <row r="10" spans="1:36" ht="13.5" customHeight="1" x14ac:dyDescent="0.35"/>
    <row r="11" spans="1:36" ht="13.5" customHeight="1" x14ac:dyDescent="0.35"/>
    <row r="12" spans="1:36" ht="13.5" customHeight="1" x14ac:dyDescent="0.35"/>
    <row r="13" spans="1:36" ht="13.5" customHeight="1" x14ac:dyDescent="0.35"/>
    <row r="14" spans="1:36" ht="13.5" customHeight="1" x14ac:dyDescent="0.35"/>
    <row r="15" spans="1:36" ht="13.5" customHeight="1" x14ac:dyDescent="0.35"/>
    <row r="16" spans="1:36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J1000"/>
  <sheetViews>
    <sheetView workbookViewId="0"/>
  </sheetViews>
  <sheetFormatPr defaultColWidth="12.625" defaultRowHeight="15" customHeight="1" x14ac:dyDescent="0.35"/>
  <cols>
    <col min="1" max="1" width="14.75" customWidth="1"/>
    <col min="2" max="36" width="7.75" customWidth="1"/>
  </cols>
  <sheetData>
    <row r="1" spans="1:36" ht="13.5" customHeight="1" x14ac:dyDescent="0.45">
      <c r="A1" s="26" t="s">
        <v>172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H1" s="6">
        <v>2022</v>
      </c>
      <c r="I1" s="6">
        <v>2023</v>
      </c>
      <c r="J1" s="6">
        <v>2024</v>
      </c>
      <c r="K1" s="6">
        <v>2025</v>
      </c>
      <c r="L1" s="6">
        <v>2026</v>
      </c>
      <c r="M1" s="6">
        <v>2027</v>
      </c>
      <c r="N1" s="6">
        <v>2028</v>
      </c>
      <c r="O1" s="6">
        <v>2029</v>
      </c>
      <c r="P1" s="6">
        <v>2030</v>
      </c>
      <c r="Q1" s="6">
        <v>2031</v>
      </c>
      <c r="R1" s="6">
        <v>2032</v>
      </c>
      <c r="S1" s="6">
        <v>2033</v>
      </c>
      <c r="T1" s="6">
        <v>2034</v>
      </c>
      <c r="U1" s="6">
        <v>2035</v>
      </c>
      <c r="V1" s="6">
        <v>2036</v>
      </c>
      <c r="W1" s="6">
        <v>2037</v>
      </c>
      <c r="X1" s="6">
        <v>2038</v>
      </c>
      <c r="Y1" s="6">
        <v>2039</v>
      </c>
      <c r="Z1" s="6">
        <v>2040</v>
      </c>
      <c r="AA1" s="6">
        <v>2041</v>
      </c>
      <c r="AB1" s="6">
        <v>2042</v>
      </c>
      <c r="AC1" s="6">
        <v>2043</v>
      </c>
      <c r="AD1" s="6">
        <v>2044</v>
      </c>
      <c r="AE1" s="6">
        <v>2045</v>
      </c>
      <c r="AF1" s="6">
        <v>2046</v>
      </c>
      <c r="AG1" s="6">
        <v>2047</v>
      </c>
      <c r="AH1" s="6">
        <v>2048</v>
      </c>
      <c r="AI1" s="6">
        <v>2049</v>
      </c>
      <c r="AJ1" s="6">
        <v>2050</v>
      </c>
    </row>
    <row r="2" spans="1:36" ht="13.5" customHeight="1" x14ac:dyDescent="0.45">
      <c r="A2" s="6" t="s">
        <v>173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</row>
    <row r="3" spans="1:36" ht="13.5" customHeight="1" x14ac:dyDescent="0.45">
      <c r="A3" s="6" t="s">
        <v>174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3.5" customHeight="1" x14ac:dyDescent="0.45">
      <c r="A4" s="6" t="s">
        <v>175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</row>
    <row r="5" spans="1:36" ht="13.5" customHeight="1" x14ac:dyDescent="0.45">
      <c r="A5" s="6" t="s">
        <v>176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ht="13.5" customHeight="1" x14ac:dyDescent="0.45">
      <c r="A6" s="6" t="s">
        <v>177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pans="1:36" ht="13.5" customHeight="1" x14ac:dyDescent="0.45">
      <c r="A7" s="6" t="s">
        <v>178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ht="13.5" customHeight="1" x14ac:dyDescent="0.35"/>
    <row r="9" spans="1:36" ht="13.5" customHeight="1" x14ac:dyDescent="0.35"/>
    <row r="10" spans="1:36" ht="13.5" customHeight="1" x14ac:dyDescent="0.35"/>
    <row r="11" spans="1:36" ht="13.5" customHeight="1" x14ac:dyDescent="0.35"/>
    <row r="12" spans="1:36" ht="13.5" customHeight="1" x14ac:dyDescent="0.35"/>
    <row r="13" spans="1:36" ht="13.5" customHeight="1" x14ac:dyDescent="0.35"/>
    <row r="14" spans="1:36" ht="13.5" customHeight="1" x14ac:dyDescent="0.35"/>
    <row r="15" spans="1:36" ht="13.5" customHeight="1" x14ac:dyDescent="0.35"/>
    <row r="16" spans="1:36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2017-06-20T00:56:40Z</dcterms:created>
  <dcterms:modified xsi:type="dcterms:W3CDTF">2020-07-24T18:41:59Z</dcterms:modified>
</cp:coreProperties>
</file>