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<sst xmlns="http://schemas.openxmlformats.org/spreadsheetml/2006/main" count="12192" uniqueCount="3607">
  <si>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</si>
  <si>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</si>
  <si>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</si>
  <si>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</si>
  <si>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</si>
  <si>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</si>
  <si>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</si>
  <si>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</si>
  <si>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</si>
  <si>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</si>
  <si>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</si>
  <si>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</si>
  <si>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</si>
  <si>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</si>
  <si>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</si>
  <si>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</si>
  <si>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</si>
  <si>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</si>
  <si>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</si>
  <si>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</si>
  <si>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</si>
  <si>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</si>
  <si>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</si>
  <si>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</si>
  <si>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</si>
  <si>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</si>
  <si>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</si>
  <si>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</si>
  <si>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</si>
  <si>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</si>
  <si>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</si>
  <si>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</si>
  <si>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</si>
  <si>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</si>
  <si>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</si>
  <si>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</si>
  <si>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</si>
  <si>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</si>
  <si>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</si>
  <si>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</si>
  <si>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</si>
  <si>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</si>
  <si>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</si>
  <si>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</si>
  <si>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</si>
  <si>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</si>
  <si>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</si>
  <si>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</si>
  <si>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</si>
  <si>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</si>
  <si>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</si>
  <si>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</si>
  <si>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</si>
  <si>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</si>
  <si>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</si>
  <si>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</si>
  <si>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</si>
  <si>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</si>
  <si>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</si>
  <si>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</si>
  <si>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</si>
  <si>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</si>
  <si>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</si>
  <si>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</si>
  <si>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</si>
  <si>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</si>
  <si>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</si>
  <si>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</si>
  <si>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</si>
  <si>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</si>
  <si>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</si>
  <si>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</si>
  <si>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</si>
  <si>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</si>
  <si>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</si>
  <si>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</si>
  <si>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</si>
  <si>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</si>
  <si>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</si>
  <si>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</si>
  <si>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</si>
  <si>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</si>
  <si>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</si>
  <si>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</si>
  <si>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</si>
  <si>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</si>
  <si>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</si>
  <si>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</si>
  <si>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</si>
  <si>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</si>
  <si>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</si>
  <si>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</si>
  <si>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</si>
  <si>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</si>
  <si>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</si>
  <si>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</si>
  <si>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</si>
  <si>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</si>
  <si>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</si>
  <si>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</si>
  <si>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</si>
  <si>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</si>
  <si>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</si>
  <si>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</si>
  <si>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</si>
  <si>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</si>
  <si>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</si>
  <si>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</si>
  <si>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</si>
  <si>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</si>
  <si>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</si>
  <si>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</si>
  <si>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</si>
  <si>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</si>
  <si>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</si>
  <si>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</si>
  <si>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</si>
  <si>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</si>
  <si>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</si>
  <si>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</si>
  <si>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</si>
  <si>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</si>
  <si>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</si>
  <si>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</si>
  <si>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</si>
  <si>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</si>
  <si>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</si>
  <si>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</si>
  <si>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</si>
  <si>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</si>
  <si>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</si>
  <si>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</si>
  <si>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</si>
  <si>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</si>
  <si>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</si>
  <si>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</si>
  <si>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</si>
  <si>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</si>
  <si>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</si>
  <si>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</si>
  <si>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</si>
  <si>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</si>
  <si>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</si>
  <si>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</si>
  <si>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</si>
  <si>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</si>
  <si>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</si>
  <si>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</si>
  <si>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</si>
  <si>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</si>
  <si>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</si>
  <si>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</si>
  <si>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</si>
  <si>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</si>
  <si>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</si>
  <si>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</si>
  <si>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</si>
  <si>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</si>
  <si>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</si>
  <si>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</si>
  <si>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</si>
  <si>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</si>
  <si>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</si>
  <si>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</si>
  <si>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</si>
  <si>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</si>
  <si>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</si>
  <si>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</si>
  <si>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</si>
  <si>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</si>
  <si>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</si>
  <si>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</si>
  <si>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</si>
  <si>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</si>
  <si>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</si>
  <si>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</si>
  <si>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</si>
  <si>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</si>
  <si>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</si>
  <si>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</si>
  <si>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</si>
  <si>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</si>
  <si>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</si>
  <si>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</si>
  <si>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</si>
  <si>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</si>
  <si>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</si>
  <si>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</si>
  <si>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</si>
  <si>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</si>
  <si>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</si>
  <si>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</si>
  <si>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</si>
  <si>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</si>
  <si>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</si>
  <si>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</si>
  <si>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</si>
  <si>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</si>
  <si>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</si>
  <si>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</si>
  <si>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</si>
  <si>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</si>
  <si>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</si>
  <si>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</si>
  <si>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</si>
  <si>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</si>
  <si>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</si>
  <si>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</si>
  <si>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</si>
  <si>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</si>
  <si>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</si>
  <si>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</si>
  <si>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</si>
  <si>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</si>
  <si>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</si>
  <si>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</si>
  <si>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</si>
  <si>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</si>
  <si>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</si>
  <si>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</si>
  <si>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</si>
  <si>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</si>
  <si>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</si>
  <si>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</si>
  <si>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</si>
  <si>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</si>
  <si>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</si>
  <si>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</si>
  <si>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</si>
  <si>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</si>
  <si>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</si>
  <si>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</si>
  <si>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</si>
  <si>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</si>
  <si>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</si>
  <si>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</si>
  <si>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</si>
  <si>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</si>
  <si>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</si>
  <si>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</si>
  <si>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</si>
  <si>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</si>
  <si>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</si>
  <si>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</si>
  <si>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</si>
  <si>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</si>
  <si>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</si>
  <si>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</si>
  <si>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</si>
  <si>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</si>
  <si>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</si>
  <si>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</si>
  <si>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</si>
  <si>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</si>
  <si>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</si>
  <si>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</si>
  <si>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</si>
  <si>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</si>
  <si>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</si>
  <si>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</si>
  <si>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</si>
  <si>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</si>
  <si>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</si>
  <si>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</si>
  <si>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</si>
  <si>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</si>
  <si>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</si>
  <si>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</si>
  <si>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</si>
  <si>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</si>
  <si>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</si>
  <si>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</si>
  <si>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</si>
  <si>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</si>
  <si>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</si>
  <si>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</si>
  <si>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</si>
  <si>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</si>
  <si>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</si>
  <si>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</si>
  <si>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</si>
  <si>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</si>
  <si>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</si>
  <si>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</si>
  <si>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</si>
  <si>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</si>
  <si>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</si>
  <si>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</si>
  <si>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</si>
  <si>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</si>
  <si>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</si>
  <si>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</si>
  <si>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</si>
  <si>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</si>
  <si>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</si>
  <si>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</si>
  <si>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</si>
  <si>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</si>
  <si>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</si>
  <si>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</si>
  <si>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</si>
  <si>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</si>
  <si>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</si>
  <si>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</si>
  <si>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</si>
  <si>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</si>
  <si>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</si>
  <si>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</si>
  <si>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</si>
  <si>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</si>
  <si>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</si>
  <si>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</si>
  <si>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</si>
  <si>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</si>
  <si>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</si>
  <si>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</si>
  <si>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</si>
  <si>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</si>
  <si>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</si>
  <si>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</si>
  <si>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</si>
  <si>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</si>
  <si>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</si>
  <si>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</si>
  <si>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</si>
  <si>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</si>
  <si>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</si>
  <si>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</si>
  <si>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</si>
  <si>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</si>
  <si>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</si>
  <si>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</si>
  <si>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</si>
  <si>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</si>
  <si>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</si>
  <si>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</si>
  <si>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</si>
  <si>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</si>
  <si>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</si>
  <si>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</si>
  <si>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</si>
  <si>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</si>
  <si>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</si>
  <si>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</si>
  <si>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</si>
  <si>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</si>
  <si>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</si>
  <si>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</si>
  <si>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</si>
  <si>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</si>
  <si>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</si>
  <si>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</si>
  <si>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</si>
  <si>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</si>
  <si>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</si>
  <si>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</si>
  <si>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</si>
  <si>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</si>
  <si>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</si>
  <si>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</si>
  <si>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</si>
  <si>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</si>
  <si>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</si>
  <si>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</si>
  <si>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</si>
  <si>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</si>
  <si>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</si>
  <si>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</si>
  <si>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</si>
  <si>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</si>
  <si>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</si>
  <si>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</si>
  <si>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</si>
  <si>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</si>
  <si>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</si>
  <si>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</si>
  <si>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</si>
  <si>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</si>
  <si>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</si>
  <si>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</si>
  <si>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</si>
  <si>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</si>
  <si>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</si>
  <si>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</si>
  <si>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</si>
  <si>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</si>
  <si>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</si>
  <si>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</si>
  <si>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</si>
  <si>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</si>
  <si>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</si>
  <si>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</si>
  <si>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</si>
  <si>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</si>
  <si>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</si>
  <si>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</si>
  <si>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</si>
  <si>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</si>
  <si>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</si>
  <si>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</si>
  <si>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</si>
  <si>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</si>
  <si>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</si>
  <si>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</si>
  <si>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</si>
  <si>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</si>
  <si>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</si>
  <si>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</si>
  <si>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</si>
  <si>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</si>
  <si>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</si>
  <si>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</si>
  <si>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</si>
  <si>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</si>
  <si>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</si>
  <si>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</si>
  <si>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</si>
  <si>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</si>
  <si>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</si>
  <si>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</si>
  <si>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</si>
  <si>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</si>
  <si>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</si>
  <si>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</si>
  <si>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</si>
  <si>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</si>
  <si>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</si>
  <si>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</si>
  <si>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</si>
  <si>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</si>
  <si>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</si>
  <si>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</si>
  <si>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</si>
  <si>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</si>
  <si>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</si>
  <si>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</si>
  <si>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</si>
  <si>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</si>
  <si>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</si>
  <si>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</si>
  <si>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</si>
  <si>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</si>
  <si>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</si>
  <si>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</si>
  <si>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</si>
  <si>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</si>
  <si>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</si>
  <si>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</si>
  <si>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</si>
  <si>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</si>
  <si>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</si>
  <si>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</si>
  <si>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</si>
  <si>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</si>
  <si>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</si>
  <si>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</si>
  <si>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</si>
  <si>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</si>
  <si>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</si>
  <si>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</si>
  <si>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</si>
  <si>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</si>
  <si>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</si>
  <si>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</si>
  <si>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</si>
  <si>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</si>
  <si>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</si>
  <si>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</si>
  <si>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</si>
  <si>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</si>
  <si>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</si>
  <si>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</si>
  <si>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</si>
  <si>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</si>
  <si>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</si>
  <si>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</si>
  <si>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</si>
  <si>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</si>
  <si>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</si>
  <si>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</si>
  <si>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</si>
  <si>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</si>
  <si>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</si>
  <si>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</si>
  <si>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</si>
  <si>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</si>
  <si>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</si>
  <si>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</si>
  <si>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</si>
  <si>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</si>
  <si>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</si>
  <si>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</si>
  <si>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</si>
  <si>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</si>
  <si>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</si>
  <si>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</si>
  <si>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</si>
  <si>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</si>
  <si>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</si>
  <si>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</si>
  <si>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</si>
  <si>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</si>
  <si>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</si>
  <si>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</si>
  <si>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</si>
  <si>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</si>
  <si>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</si>
  <si>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</si>
  <si>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</si>
  <si>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</si>
  <si>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</si>
  <si>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</si>
  <si>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</si>
  <si>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</si>
  <si>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</si>
  <si>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</si>
  <si>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</si>
  <si>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</si>
  <si>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</si>
  <si>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</si>
  <si>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</si>
  <si>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</si>
  <si>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</si>
  <si>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</si>
  <si>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</si>
  <si>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</si>
  <si>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</si>
  <si>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</si>
  <si>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</si>
  <si>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</si>
  <si>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</si>
  <si>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</si>
  <si>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</si>
  <si>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</si>
  <si>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</si>
  <si>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</si>
  <si>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</si>
  <si>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</si>
  <si>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</si>
  <si>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</si>
  <si>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</si>
  <si>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</si>
  <si>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</si>
  <si>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</si>
  <si>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</si>
  <si>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</si>
  <si>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</si>
  <si>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</si>
  <si>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</si>
  <si>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</si>
  <si>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</si>
  <si>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</si>
  <si>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</si>
  <si>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</si>
  <si>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</si>
  <si>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</si>
  <si>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</si>
  <si>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</si>
  <si>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</si>
  <si>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</si>
  <si>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</si>
  <si>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</si>
  <si>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</si>
  <si>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</si>
  <si>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</si>
  <si>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</si>
  <si>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</si>
  <si>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</si>
  <si>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</si>
  <si>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</si>
  <si>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</si>
  <si>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</si>
  <si>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</si>
  <si>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</si>
  <si>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</si>
  <si>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</si>
  <si>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</si>
  <si>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</si>
  <si>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</si>
  <si>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</si>
  <si>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</si>
  <si>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</si>
  <si>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</si>
  <si>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</si>
  <si>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</si>
  <si>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</si>
  <si>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</si>
  <si>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</si>
  <si>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</si>
  <si>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</si>
  <si>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</si>
  <si>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</si>
  <si>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</si>
  <si>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</si>
  <si>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</si>
  <si>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</si>
  <si>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</si>
  <si>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</si>
  <si>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</si>
  <si>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</si>
  <si>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</si>
  <si>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</si>
  <si>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</si>
  <si>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</si>
  <si>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</si>
  <si>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</si>
  <si>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</si>
  <si>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</si>
  <si>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</si>
  <si>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</si>
  <si>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</si>
  <si>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</si>
  <si>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</si>
  <si>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</si>
  <si>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</si>
  <si>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</si>
  <si>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</si>
  <si>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</si>
  <si>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</si>
  <si>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</si>
  <si>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</si>
  <si>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</si>
  <si>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</si>
  <si>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</si>
  <si>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</si>
  <si>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</si>
  <si>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</si>
  <si>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</si>
  <si>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</si>
  <si>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</si>
  <si>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</si>
  <si>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</si>
  <si>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</si>
  <si>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</si>
  <si>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</si>
  <si>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</si>
  <si>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</si>
  <si>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</si>
  <si>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</si>
  <si>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</si>
  <si>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</si>
  <si>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</si>
  <si>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</si>
  <si>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</si>
  <si>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</si>
  <si>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</si>
  <si>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</si>
  <si>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</si>
  <si>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</si>
  <si>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</si>
  <si>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</si>
  <si>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</si>
  <si>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</si>
  <si>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</si>
  <si>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</si>
  <si>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</si>
  <si>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</si>
  <si>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</si>
  <si>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</si>
  <si>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</si>
  <si>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</si>
  <si>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</si>
  <si>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</si>
  <si>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</si>
  <si>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</si>
  <si>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</si>
  <si>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</si>
  <si>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</si>
  <si>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</si>
  <si>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</si>
  <si>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</si>
  <si>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</si>
  <si>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</si>
  <si>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</si>
  <si>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</si>
  <si>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</si>
  <si>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</si>
  <si>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</si>
  <si>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</si>
  <si>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</si>
  <si>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</si>
  <si>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</si>
  <si>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</si>
  <si>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</si>
  <si>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</si>
  <si>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</si>
  <si>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</si>
  <si>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</si>
  <si>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</si>
  <si>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</si>
  <si>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</si>
  <si>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</si>
  <si>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</si>
  <si>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</si>
  <si>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</si>
  <si>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</si>
  <si>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</si>
  <si>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</si>
  <si>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</si>
  <si>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</si>
  <si>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</si>
  <si>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</si>
  <si>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</si>
  <si>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</si>
  <si>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</si>
  <si>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</si>
  <si>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</si>
  <si>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</si>
  <si>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</si>
  <si>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</si>
  <si>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</si>
  <si>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</si>
  <si>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</si>
  <si>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</si>
  <si>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</si>
  <si>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</si>
  <si>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</si>
  <si>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</si>
  <si>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</si>
  <si>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</si>
  <si>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</si>
  <si>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</si>
  <si>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</si>
  <si>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</si>
  <si>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</si>
  <si>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</si>
  <si>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</si>
  <si>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</si>
  <si>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</si>
  <si>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</si>
  <si>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</si>
  <si>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</si>
  <si>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</si>
  <si>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</si>
  <si>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</si>
  <si>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</si>
  <si>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</si>
  <si>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</si>
  <si>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</si>
  <si>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</si>
  <si>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</si>
  <si>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</si>
  <si>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</si>
  <si>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</si>
  <si>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</si>
  <si>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</si>
  <si>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</si>
  <si>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</si>
  <si>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</si>
  <si>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</si>
  <si>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</si>
  <si>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</si>
  <si>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</si>
  <si>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</si>
  <si>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</si>
  <si>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</si>
  <si>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</si>
  <si>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</si>
  <si>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</si>
  <si>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</si>
  <si>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</si>
  <si>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</si>
  <si>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</si>
  <si>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</si>
  <si>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</si>
  <si>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</si>
  <si>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</si>
  <si>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</si>
  <si>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</si>
  <si>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</si>
  <si>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</si>
  <si>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</si>
  <si>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</si>
  <si>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</si>
  <si>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</si>
  <si>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</si>
  <si>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</si>
  <si>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</si>
  <si>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</si>
  <si>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</si>
  <si>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</si>
  <si>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</si>
  <si>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</si>
  <si>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</si>
  <si>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</si>
  <si>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</si>
  <si>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</si>
  <si>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</si>
  <si>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</si>
  <si>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</si>
  <si>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</si>
  <si>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</si>
  <si>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</si>
  <si>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</si>
  <si>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</si>
  <si>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</si>
  <si>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</si>
  <si>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</si>
  <si>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</si>
  <si>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</si>
  <si>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</si>
  <si>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</si>
  <si>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</si>
  <si>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</si>
  <si>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</si>
  <si>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</si>
  <si>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</si>
  <si>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</si>
  <si>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</si>
  <si>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</si>
  <si>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</si>
  <si>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</si>
  <si>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</si>
  <si>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</si>
  <si>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</si>
  <si>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</si>
  <si>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</si>
  <si>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</si>
  <si>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</si>
  <si>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</si>
  <si>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</si>
  <si>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</si>
  <si>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</si>
  <si>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</si>
  <si>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</si>
  <si>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</si>
  <si>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</si>
  <si>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</si>
  <si>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</si>
  <si>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</si>
  <si>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</si>
  <si>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</si>
  <si>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</si>
  <si>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</si>
  <si>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</si>
  <si>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</si>
  <si>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</si>
  <si>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</si>
  <si>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</si>
  <si>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</si>
  <si>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</si>
  <si>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</si>
  <si>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</si>
  <si>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</si>
  <si>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</si>
  <si>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</si>
  <si>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</si>
  <si>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</si>
  <si>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</si>
  <si>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</si>
  <si>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</si>
  <si>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</si>
  <si>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</si>
  <si>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</si>
  <si>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</si>
  <si>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</si>
  <si>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</si>
  <si>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</si>
  <si>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</si>
  <si>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</si>
  <si>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</si>
  <si>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</si>
  <si>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</si>
  <si>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</si>
  <si>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</si>
  <si>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</si>
  <si>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</si>
  <si>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</si>
  <si>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</si>
  <si>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</si>
  <si>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</si>
  <si>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</si>
  <si>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</si>
  <si>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</si>
  <si>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</si>
  <si>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</si>
  <si>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</si>
  <si>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</si>
  <si>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</si>
  <si>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</si>
  <si>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</si>
  <si>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</si>
  <si>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</si>
  <si>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</si>
  <si>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</si>
  <si>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</si>
  <si>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</si>
  <si>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</si>
  <si>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</si>
  <si>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</si>
  <si>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</si>
  <si>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</si>
  <si>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</si>
  <si>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</si>
  <si>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</si>
  <si>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</si>
  <si>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</si>
  <si>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</si>
  <si>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</si>
  <si>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</si>
  <si>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</si>
  <si>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</si>
  <si>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</si>
  <si>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</si>
  <si>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</si>
  <si>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</si>
  <si>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</si>
  <si>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</si>
  <si>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</si>
  <si>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</si>
  <si>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</si>
  <si>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</si>
  <si>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</si>
  <si>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</si>
  <si>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</si>
  <si>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</si>
  <si>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</si>
  <si>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</si>
  <si>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</si>
  <si>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</si>
  <si>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</si>
  <si>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</si>
  <si>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</si>
  <si>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</si>
  <si>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</si>
  <si>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</si>
  <si>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</si>
  <si>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</si>
  <si>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</si>
  <si>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</si>
  <si>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</si>
  <si>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</si>
  <si>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</si>
  <si>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</si>
  <si>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</si>
  <si>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</si>
  <si>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</si>
  <si>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</si>
  <si>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</si>
  <si>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</si>
  <si>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</si>
  <si>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</si>
  <si>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</si>
  <si>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</si>
  <si>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</si>
  <si>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</si>
  <si>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</si>
  <si>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</si>
  <si>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</si>
  <si>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</si>
  <si>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</si>
  <si>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</si>
  <si>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</si>
  <si>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</si>
  <si>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</si>
  <si>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</si>
  <si>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</si>
  <si>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</si>
  <si>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</si>
  <si>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</si>
  <si>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</si>
  <si>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</si>
  <si>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</si>
  <si>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</si>
  <si>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</si>
  <si>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</si>
  <si>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</si>
  <si>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</si>
  <si>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</si>
  <si>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</si>
  <si>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</si>
  <si>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</si>
  <si>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</si>
  <si>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</si>
  <si>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</si>
  <si>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</si>
  <si>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</si>
  <si>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</si>
  <si>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</si>
  <si>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</si>
  <si>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</si>
  <si>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</si>
  <si>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</si>
  <si>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</si>
  <si>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</si>
  <si>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</si>
  <si>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</si>
  <si>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</si>
  <si>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</si>
  <si>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</si>
  <si>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</si>
  <si>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</si>
  <si>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</si>
  <si>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</si>
  <si>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</si>
  <si>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</si>
  <si>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</si>
  <si>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</si>
  <si>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</si>
  <si>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</si>
  <si>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</si>
  <si>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</si>
  <si>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</si>
  <si>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</si>
  <si>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</si>
  <si>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</si>
  <si>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</si>
  <si>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</si>
  <si>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</si>
  <si>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</si>
  <si>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</si>
  <si>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</si>
  <si>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</si>
  <si>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</si>
  <si>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</si>
  <si>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</si>
  <si>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</si>
  <si>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</si>
  <si>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</si>
  <si>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</si>
  <si>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</si>
  <si>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</si>
  <si>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</si>
  <si>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</si>
  <si>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</si>
  <si>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</si>
  <si>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</si>
  <si>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</si>
  <si>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</si>
  <si>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</si>
  <si>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</si>
  <si>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</si>
  <si>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</si>
  <si>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</si>
  <si>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</si>
  <si>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</si>
  <si>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</si>
  <si>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</si>
  <si>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</si>
  <si>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</si>
  <si>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</si>
  <si>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</si>
  <si>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</si>
  <si>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</si>
  <si>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</si>
  <si>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</si>
  <si>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</si>
  <si>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</si>
  <si>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</si>
  <si>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</si>
  <si>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</si>
  <si>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</si>
  <si>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</si>
  <si>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</si>
  <si>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</si>
  <si>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</si>
  <si>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</si>
  <si>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</si>
  <si>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</si>
  <si>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</si>
  <si>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</si>
  <si>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</si>
  <si>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</si>
  <si>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</si>
  <si>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</si>
  <si>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</si>
  <si>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</si>
  <si>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</si>
  <si>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</si>
  <si>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</si>
  <si>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</si>
  <si>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</si>
  <si>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</si>
  <si>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</si>
  <si>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</si>
  <si>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</si>
  <si>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</si>
  <si>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</si>
  <si>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</si>
  <si>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</si>
  <si>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</si>
  <si>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</si>
  <si>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</si>
  <si>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</si>
  <si>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</si>
  <si>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</si>
  <si>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</si>
  <si>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</si>
  <si>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</si>
  <si>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</si>
  <si>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</si>
  <si>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</si>
  <si>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</si>
  <si>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</si>
  <si>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</si>
  <si>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</si>
  <si>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</si>
  <si>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</si>
  <si>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</si>
  <si>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</si>
  <si>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</si>
  <si>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</si>
  <si>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</si>
  <si>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</si>
  <si>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</si>
  <si>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</si>
  <si>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</si>
  <si>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</si>
  <si>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</si>
  <si>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</si>
  <si>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</si>
  <si>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</si>
  <si>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</si>
  <si>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</si>
  <si>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</si>
  <si>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</si>
  <si>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</si>
  <si>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</si>
  <si>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</si>
  <si>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</si>
  <si>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</si>
  <si>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</si>
  <si>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</si>
  <si>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</si>
  <si>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</si>
  <si>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</si>
  <si>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</si>
  <si>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</si>
  <si>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</si>
  <si>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</si>
  <si>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</si>
  <si>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</si>
  <si>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</si>
  <si>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</si>
  <si>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</si>
  <si>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</si>
  <si>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</si>
  <si>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</si>
  <si>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</si>
  <si>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</si>
  <si>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</si>
  <si>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</si>
  <si>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</si>
  <si>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</si>
  <si>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</si>
  <si>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</si>
  <si>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</si>
  <si>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</si>
  <si>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</si>
  <si>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</si>
  <si>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</si>
  <si>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</si>
  <si>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</si>
  <si>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</si>
  <si>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</si>
  <si>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</si>
  <si>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</si>
  <si>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</si>
  <si>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</si>
  <si>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</si>
  <si>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</si>
  <si>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</si>
  <si>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</si>
  <si>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</si>
  <si>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</si>
  <si>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</si>
  <si>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</si>
  <si>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</si>
  <si>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</si>
  <si>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</si>
  <si>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</si>
  <si>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</si>
  <si>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</si>
  <si>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</si>
  <si>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</si>
  <si>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</si>
  <si>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</si>
  <si>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</si>
  <si>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</si>
  <si>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</si>
  <si>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</si>
  <si>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</si>
  <si>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</si>
  <si>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</si>
  <si>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</si>
  <si>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</si>
  <si>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</si>
  <si>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</si>
  <si>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</si>
  <si>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</si>
  <si>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</si>
  <si>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</si>
  <si>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</si>
  <si>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</si>
  <si>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</si>
  <si>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</si>
  <si>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</si>
  <si>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</si>
  <si>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</si>
  <si>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</si>
  <si>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</si>
  <si>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</si>
  <si>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</si>
  <si>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</si>
  <si>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</si>
  <si>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</si>
  <si>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</si>
  <si>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</si>
  <si>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</si>
  <si>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</si>
  <si>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</si>
  <si>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</si>
  <si>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</si>
  <si>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</si>
  <si>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</si>
  <si>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</si>
  <si>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</si>
  <si>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</si>
  <si>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</si>
  <si>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</si>
  <si>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</si>
  <si>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</si>
  <si>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</si>
  <si>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</si>
  <si>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</si>
  <si>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</si>
  <si>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</si>
  <si>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</si>
  <si>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</si>
  <si>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</si>
  <si>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</si>
  <si>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</si>
  <si>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</si>
  <si>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</si>
  <si>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</si>
  <si>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</si>
  <si>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</si>
  <si>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</si>
  <si>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</si>
  <si>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</si>
  <si>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</si>
  <si>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</si>
  <si>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</si>
  <si>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</si>
  <si>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</si>
  <si>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</si>
  <si>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</si>
  <si>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</si>
  <si>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</si>
  <si>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</si>
  <si>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</si>
  <si>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</si>
  <si>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</si>
  <si>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</si>
  <si>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</si>
  <si>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</si>
  <si>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</si>
  <si>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</si>
  <si>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</si>
  <si>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</si>
  <si>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</si>
  <si>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</si>
  <si>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</si>
  <si>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</si>
  <si>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</si>
  <si>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</si>
  <si>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</si>
  <si>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</si>
  <si>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</si>
  <si>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</si>
  <si>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</si>
  <si>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</si>
  <si>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</si>
  <si>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</si>
  <si>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</si>
  <si>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</si>
  <si>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</si>
  <si>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</si>
  <si>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</si>
  <si>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</si>
  <si>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</si>
  <si>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</si>
  <si>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</si>
  <si>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</si>
  <si>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</si>
  <si>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</si>
  <si>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</si>
  <si>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</si>
  <si>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</si>
  <si>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</si>
  <si>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</si>
  <si>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</si>
  <si>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</si>
  <si>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</si>
  <si>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</si>
  <si>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</si>
  <si>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</si>
  <si>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</si>
  <si>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</si>
  <si>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</si>
  <si>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</si>
  <si>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</si>
  <si>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</si>
  <si>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</si>
  <si>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</si>
  <si>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</si>
  <si>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</si>
  <si>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</si>
  <si>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</si>
  <si>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</si>
  <si>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</si>
  <si>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</si>
  <si>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</si>
  <si>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</si>
  <si>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</si>
  <si>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</si>
  <si>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</si>
  <si>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</si>
  <si>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</si>
  <si>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</si>
  <si>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</si>
  <si>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</si>
  <si>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</si>
  <si>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</si>
  <si>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</si>
  <si>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</si>
  <si>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</si>
  <si>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</si>
  <si>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</si>
  <si>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</si>
  <si>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</si>
  <si>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</si>
  <si>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</si>
  <si>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</si>
  <si>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</si>
  <si>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</si>
  <si>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</si>
  <si>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</si>
  <si>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</si>
  <si>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</si>
  <si>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</si>
  <si>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</si>
  <si>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</si>
  <si>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</si>
  <si>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</si>
  <si>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</si>
  <si>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</si>
  <si>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</si>
  <si>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</si>
  <si>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</si>
  <si>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</si>
  <si>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</si>
  <si>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</si>
  <si>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</si>
  <si>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</si>
  <si>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</si>
  <si>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</si>
  <si>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</si>
  <si>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</si>
  <si>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</si>
  <si>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</si>
  <si>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</si>
  <si>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</si>
  <si>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</si>
  <si>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</si>
  <si>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</si>
  <si>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</si>
  <si>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</si>
  <si>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</si>
  <si>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</si>
  <si>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</si>
  <si>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</si>
  <si>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</si>
  <si>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</si>
  <si>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</si>
  <si>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</si>
  <si>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</si>
  <si>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</si>
  <si>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</si>
  <si>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</si>
  <si>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</si>
  <si>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</si>
  <si>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</si>
  <si>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</si>
  <si>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</si>
  <si>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</si>
  <si>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</si>
  <si>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</si>
  <si>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</si>
  <si>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</si>
  <si>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</si>
  <si>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</si>
  <si>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</si>
  <si>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</si>
  <si>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</si>
  <si>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</si>
  <si>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</si>
  <si>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</si>
  <si>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</si>
  <si>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</si>
  <si>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</si>
  <si>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</si>
  <si>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</si>
  <si>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</si>
  <si>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</si>
  <si>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</si>
  <si>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</si>
  <si>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</si>
  <si>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</si>
  <si>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</si>
  <si>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</si>
  <si>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</si>
  <si>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</si>
  <si>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</si>
  <si>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</si>
  <si>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</si>
  <si>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</si>
  <si>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</si>
  <si>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</si>
  <si>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</si>
  <si>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</si>
  <si>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</si>
  <si>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</si>
  <si>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</si>
  <si>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</si>
  <si>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</si>
  <si>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</si>
  <si>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</si>
  <si>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</si>
  <si>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</si>
  <si>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</si>
  <si>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</si>
  <si>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</si>
  <si>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</si>
  <si>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</si>
  <si>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</si>
  <si>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</si>
  <si>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</si>
  <si>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</si>
  <si>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</si>
  <si>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</si>
  <si>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</si>
  <si>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</si>
  <si>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</si>
  <si>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</si>
  <si>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</si>
  <si>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</si>
  <si>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</si>
  <si>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</si>
  <si>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</si>
  <si>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</si>
  <si>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</si>
  <si>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</si>
  <si>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</si>
  <si>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</si>
  <si>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</si>
  <si>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</si>
  <si>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</si>
  <si>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</si>
  <si>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</si>
  <si>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</si>
  <si>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</si>
  <si>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</si>
  <si>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</si>
  <si>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</si>
  <si>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</si>
  <si>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</si>
  <si>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</si>
  <si>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</si>
  <si>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</si>
  <si>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</si>
  <si>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</si>
  <si>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</si>
  <si>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</si>
  <si>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</si>
  <si>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</si>
  <si>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</si>
  <si>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</si>
  <si>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</si>
  <si>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</si>
  <si>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</si>
  <si>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</si>
  <si>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</si>
  <si>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</si>
  <si>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</si>
  <si>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</si>
  <si>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</si>
  <si>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</si>
  <si>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</si>
  <si>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</si>
  <si>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</si>
  <si>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</si>
  <si>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</si>
  <si>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</si>
  <si>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</si>
  <si>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</si>
  <si>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</si>
  <si>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</si>
  <si>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</si>
  <si>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</si>
  <si>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</si>
  <si>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</si>
  <si>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</si>
  <si>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</si>
  <si>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</si>
  <si>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</si>
  <si>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</si>
  <si>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</si>
  <si>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</si>
  <si>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</si>
  <si>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</si>
  <si>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</si>
  <si>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</si>
  <si>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</si>
  <si>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</si>
  <si>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</si>
  <si>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</si>
  <si>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</si>
  <si>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</si>
  <si>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</si>
  <si>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</si>
  <si>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</si>
  <si>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</si>
  <si>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</si>
  <si>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</si>
  <si>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</si>
  <si>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</si>
  <si>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</si>
  <si>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</si>
  <si>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</si>
  <si>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</si>
  <si>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</si>
  <si>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</si>
  <si>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</si>
  <si>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</si>
  <si>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</si>
  <si>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</si>
  <si>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</si>
  <si>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</si>
  <si>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</si>
  <si>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</si>
  <si>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</si>
  <si>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</si>
  <si>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</si>
  <si>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</si>
  <si>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</si>
  <si>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</si>
  <si>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</si>
  <si>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</si>
  <si>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</si>
  <si>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</si>
  <si>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</si>
  <si>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</si>
  <si>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</si>
  <si>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</si>
  <si>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</si>
  <si>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</si>
  <si>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</si>
  <si>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</si>
  <si>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</si>
  <si>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</si>
  <si>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</si>
  <si>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</si>
  <si>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</si>
  <si>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</si>
  <si>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</si>
  <si>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</si>
  <si>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</si>
  <si>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</si>
  <si>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</si>
  <si>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</si>
  <si>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</si>
  <si>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</si>
  <si>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</si>
  <si>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</si>
  <si>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</si>
  <si>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</si>
  <si>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</si>
  <si>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</si>
  <si>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</si>
  <si>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</si>
  <si>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</si>
  <si>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</si>
  <si>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</si>
  <si>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</si>
  <si>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</si>
  <si>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</si>
  <si>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</si>
  <si>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</si>
  <si>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</si>
  <si>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</si>
  <si>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</si>
  <si>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</si>
  <si>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</si>
  <si>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</si>
  <si>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</si>
  <si>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</si>
  <si>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</si>
  <si>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</si>
  <si>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</si>
  <si>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</si>
  <si>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</si>
  <si>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</si>
  <si>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</si>
  <si>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</si>
  <si>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</si>
  <si>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</si>
  <si>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</si>
  <si>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</si>
  <si>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</si>
  <si>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</si>
  <si>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</si>
  <si>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</si>
  <si>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</si>
  <si>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</si>
  <si>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</si>
  <si>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</si>
  <si>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</si>
  <si>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</si>
  <si>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</si>
  <si>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</si>
  <si>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</si>
  <si>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</si>
  <si>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</si>
  <si>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</si>
  <si>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</si>
  <si>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</si>
  <si>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</si>
  <si>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</si>
  <si>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</si>
  <si>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</si>
  <si>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</si>
  <si>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</si>
  <si>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</si>
  <si>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</si>
  <si>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</si>
  <si>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</si>
  <si>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</si>
  <si>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</si>
  <si>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</si>
  <si>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</si>
  <si>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</si>
  <si>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</si>
  <si>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</si>
  <si>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</si>
  <si>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</si>
  <si>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</si>
  <si>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</si>
  <si>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</si>
  <si>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</si>
  <si>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</si>
  <si>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</si>
  <si>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</si>
  <si>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</si>
  <si>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</si>
  <si>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</si>
  <si>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</si>
  <si>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</si>
  <si>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</si>
  <si>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</si>
  <si>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</si>
  <si>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</si>
  <si>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</si>
  <si>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</si>
  <si>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</si>
  <si>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</si>
  <si>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</si>
  <si>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</si>
  <si>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</si>
  <si>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</si>
  <si>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</si>
  <si>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</si>
  <si>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</si>
  <si>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</si>
  <si>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</si>
  <si>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</si>
  <si>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</si>
  <si>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</si>
  <si>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</si>
  <si>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</si>
  <si>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</si>
  <si>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</si>
  <si>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</si>
  <si>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</si>
  <si>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</si>
  <si>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</si>
  <si>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</si>
  <si>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</si>
  <si>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</si>
  <si>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</si>
  <si>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</si>
  <si>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</si>
  <si>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</si>
  <si>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</si>
  <si>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</si>
  <si>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</si>
  <si>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</si>
  <si>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</si>
  <si>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</si>
  <si>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</si>
  <si>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</si>
  <si>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</si>
  <si>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</si>
  <si>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</si>
  <si>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</si>
  <si>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</si>
  <si>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</si>
  <si>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</si>
  <si>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</si>
  <si>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</si>
  <si>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</si>
  <si>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</si>
  <si>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</si>
  <si>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</si>
  <si>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</si>
  <si>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</si>
  <si>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</si>
  <si>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</si>
  <si>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</si>
  <si>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</si>
  <si>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</si>
  <si>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</si>
  <si>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</si>
  <si>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</si>
  <si>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</si>
  <si>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</si>
  <si>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</si>
  <si>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</si>
  <si>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</si>
  <si>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</si>
  <si>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</si>
  <si>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</si>
  <si>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</si>
  <si>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</si>
  <si>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</si>
  <si>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</si>
  <si>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</si>
  <si>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</si>
  <si>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</si>
  <si>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</si>
  <si>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</si>
  <si>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</si>
  <si>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</si>
  <si>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</si>
  <si>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</si>
  <si>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</si>
  <si>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</si>
  <si>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</si>
  <si>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</si>
  <si>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</si>
  <si>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</si>
  <si>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</si>
  <si>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</si>
  <si>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</si>
  <si>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</si>
  <si>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</si>
  <si>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</si>
  <si>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</si>
  <si>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</si>
  <si>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</si>
  <si>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</si>
  <si>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</si>
  <si>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</si>
  <si>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</si>
  <si>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</si>
  <si>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</si>
  <si>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</si>
  <si>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</si>
  <si>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</si>
  <si>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</si>
  <si>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</si>
  <si>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</si>
  <si>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</si>
  <si>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</si>
  <si>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</si>
  <si>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</si>
  <si>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</si>
  <si>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</si>
  <si>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</si>
  <si>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</si>
  <si>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</si>
  <si>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</si>
  <si>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</si>
  <si>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</si>
  <si>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</si>
  <si>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</si>
  <si>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</si>
  <si>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</si>
  <si>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</si>
  <si>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</si>
  <si>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</si>
  <si>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</si>
  <si>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</si>
  <si>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</si>
  <si>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</si>
  <si>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</si>
  <si>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</si>
  <si>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</si>
  <si>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</si>
  <si>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</si>
  <si>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</si>
  <si>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</si>
  <si>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</si>
  <si>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</si>
  <si>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</si>
  <si>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</si>
  <si>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</si>
  <si>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</si>
  <si>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</si>
  <si>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</si>
  <si>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</si>
  <si>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</si>
  <si>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</si>
  <si>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</si>
  <si>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</si>
  <si>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</si>
  <si>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</si>
  <si>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</si>
  <si>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</si>
  <si>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</si>
  <si>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</si>
  <si>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</si>
  <si>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</si>
  <si>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</si>
  <si>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</si>
  <si>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</si>
  <si>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</si>
  <si>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</si>
  <si>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</si>
  <si>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</si>
  <si>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</si>
  <si>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</si>
  <si>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</si>
  <si>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</si>
  <si>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</si>
  <si>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</si>
  <si>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</si>
  <si>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</si>
  <si>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</si>
  <si>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</si>
  <si>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</si>
  <si>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</si>
  <si>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</si>
  <si>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</si>
  <si>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</si>
  <si>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</si>
  <si>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</si>
  <si>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</si>
  <si>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</si>
  <si>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</si>
  <si>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</si>
  <si>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</si>
  <si>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</si>
  <si>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</si>
  <si>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</si>
  <si>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</si>
  <si>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</si>
  <si>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</si>
  <si>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</si>
  <si>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</si>
  <si>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</si>
  <si>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</si>
  <si>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</si>
  <si>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</si>
  <si>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</si>
  <si>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</si>
  <si>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</si>
  <si>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</si>
  <si>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</si>
  <si>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</si>
  <si>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</si>
  <si>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</si>
  <si>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</si>
  <si>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</si>
  <si>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</si>
  <si>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</si>
  <si>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</si>
  <si>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</si>
  <si>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</si>
  <si>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</si>
  <si>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</si>
  <si>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</si>
  <si>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</si>
  <si>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</si>
  <si>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</si>
  <si>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</si>
  <si>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</si>
  <si>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</si>
  <si>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</si>
  <si>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</si>
  <si>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</si>
  <si>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</si>
  <si>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</si>
  <si>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</si>
  <si>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</si>
  <si>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</si>
  <si>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</si>
  <si>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</si>
  <si>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</si>
  <si>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</si>
  <si>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</si>
  <si>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</si>
  <si>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</si>
  <si>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</si>
  <si>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</si>
  <si>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</si>
  <si>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</si>
  <si>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</si>
  <si>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</si>
  <si>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</si>
  <si>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</si>
  <si>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</si>
  <si>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</si>
  <si>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</si>
  <si>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</si>
  <si>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</si>
  <si>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</si>
  <si>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</si>
  <si>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</si>
  <si>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</si>
  <si>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</si>
  <si>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</si>
  <si>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</si>
  <si>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</si>
  <si>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</si>
  <si>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</si>
  <si>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</si>
  <si>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</si>
  <si>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</si>
  <si>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</si>
  <si>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</si>
  <si>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</si>
  <si>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</si>
  <si>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</si>
  <si>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</si>
  <si>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</si>
  <si>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</si>
  <si>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</si>
  <si>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</si>
  <si>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</si>
  <si>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</si>
  <si>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</si>
  <si>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</si>
  <si>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</si>
  <si>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</si>
  <si>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</si>
  <si>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</si>
  <si>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</si>
  <si>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</si>
  <si>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</si>
  <si>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</si>
  <si>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</si>
  <si>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</si>
  <si>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</si>
  <si>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</si>
  <si>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</si>
  <si>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</si>
  <si>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</si>
  <si>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</si>
  <si>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</si>
  <si>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</si>
  <si>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</si>
  <si>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</si>
  <si>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</si>
  <si>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</si>
  <si>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</si>
  <si>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</si>
  <si>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</si>
  <si>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</si>
  <si>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</si>
  <si>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</si>
  <si>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</si>
  <si>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</si>
  <si>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</si>
  <si>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</si>
  <si>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</si>
  <si>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</si>
  <si>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</si>
  <si>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</si>
  <si>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</si>
  <si>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</si>
  <si>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</si>
  <si>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</si>
  <si>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</si>
  <si>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</si>
  <si>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</si>
  <si>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</si>
  <si>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</si>
  <si>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</si>
  <si>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</si>
  <si>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</si>
  <si>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</si>
  <si>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</si>
  <si>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</si>
  <si>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</si>
  <si>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</si>
  <si>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</si>
  <si>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</si>
  <si>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</si>
  <si>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</si>
  <si>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</si>
  <si>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</si>
  <si>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</si>
  <si>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</si>
  <si>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</si>
  <si>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</si>
  <si>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</si>
  <si>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</si>
  <si>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</si>
  <si>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</si>
  <si>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</si>
  <si>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</si>
  <si>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</si>
  <si>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</si>
  <si>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</si>
  <si>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</si>
  <si>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</si>
  <si>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</si>
  <si>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</si>
  <si>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</si>
  <si>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</si>
  <si>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</si>
  <si>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</si>
  <si>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</si>
  <si>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</si>
  <si>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</si>
  <si>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</si>
  <si>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</si>
  <si>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</si>
  <si>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</si>
  <si>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</si>
  <si>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</si>
  <si>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</si>
  <si>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</si>
  <si>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</si>
  <si>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</si>
  <si>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</si>
  <si>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</si>
  <si>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</si>
  <si>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</si>
  <si>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</si>
  <si>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</si>
  <si>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</si>
  <si>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</si>
  <si>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</si>
  <si>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</si>
  <si>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</si>
  <si>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</si>
  <si>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</si>
  <si>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</si>
  <si>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</si>
  <si>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</si>
  <si>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</si>
  <si>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</si>
  <si>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</si>
  <si>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</si>
  <si>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</si>
  <si>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</si>
  <si>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</si>
  <si>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</si>
  <si>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</si>
  <si>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</si>
  <si>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</si>
  <si>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</si>
  <si>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</si>
  <si>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</si>
  <si>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</si>
  <si>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</si>
  <si>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</si>
  <si>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</si>
  <si>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</si>
  <si>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</si>
  <si>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</si>
  <si>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</si>
  <si>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</si>
  <si>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</si>
  <si>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</si>
  <si>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</si>
  <si>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</si>
  <si>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</si>
  <si>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</si>
  <si>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</si>
  <si>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</si>
  <si>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</si>
  <si>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</si>
  <si>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</si>
  <si>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</si>
  <si>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</si>
  <si>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</si>
  <si>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</si>
  <si>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</si>
  <si>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</si>
  <si>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</si>
  <si>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</si>
  <si>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</si>
  <si>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</si>
  <si>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</si>
  <si>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</si>
  <si>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</si>
  <si>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</si>
  <si>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</si>
  <si>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</si>
  <si>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</si>
  <si>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</si>
  <si>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</si>
  <si>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</si>
  <si>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</si>
  <si>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</si>
  <si>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</si>
  <si>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</si>
  <si>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</si>
  <si>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</si>
  <si>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</si>
  <si>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</si>
  <si>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</si>
  <si>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</si>
  <si>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</si>
  <si>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</si>
  <si>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</si>
  <si>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</si>
  <si>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</si>
  <si>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</si>
  <si>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</si>
  <si>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</si>
  <si>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</si>
  <si>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</si>
  <si>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</si>
  <si>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</si>
  <si>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</si>
  <si>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</si>
  <si>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</si>
  <si>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</si>
  <si>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</si>
  <si>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</si>
  <si>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</si>
  <si>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</si>
  <si>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</si>
  <si>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</si>
  <si>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</si>
  <si>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</si>
  <si>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</si>
  <si>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</si>
  <si>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</si>
  <si>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</si>
  <si>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</si>
  <si>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</si>
  <si>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</si>
  <si>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</si>
  <si>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</si>
  <si>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</si>
  <si>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</si>
  <si>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</si>
  <si>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</si>
  <si>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</si>
  <si>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</si>
  <si>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</si>
  <si>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</si>
  <si>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</si>
  <si>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</si>
  <si>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</si>
  <si>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</si>
  <si>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</si>
  <si>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</si>
  <si>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</si>
  <si>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</si>
  <si>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</si>
  <si>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</si>
  <si>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</si>
  <si>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</si>
  <si>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</si>
  <si>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</si>
  <si>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</si>
  <si>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</si>
  <si>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</si>
  <si>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</si>
  <si>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</si>
  <si>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</si>
  <si>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</si>
  <si>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</si>
  <si>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</si>
  <si>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</si>
  <si>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</si>
  <si>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</si>
  <si>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</si>
  <si>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</si>
  <si>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</si>
  <si>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</si>
  <si>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</si>
  <si>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</si>
  <si>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</si>
  <si>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</si>
  <si>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</si>
  <si>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</si>
  <si>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</si>
  <si>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</si>
  <si>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</si>
  <si>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</si>
  <si>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</si>
  <si>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</si>
  <si>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</si>
  <si>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</si>
  <si>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</si>
  <si>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</si>
  <si>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</si>
  <si>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</si>
  <si>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</si>
  <si>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</si>
  <si>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</si>
  <si>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</si>
  <si>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</si>
  <si>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</si>
  <si>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</si>
  <si>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</si>
  <si>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</si>
  <si>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</si>
  <si>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</si>
  <si>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</si>
  <si>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</si>
  <si>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</si>
  <si>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</si>
  <si>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</si>
  <si>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</si>
  <si>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</si>
  <si>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</si>
  <si>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</si>
  <si>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</si>
  <si>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</si>
  <si>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</si>
  <si>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</si>
  <si>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</si>
  <si>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</si>
  <si>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</si>
  <si>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</si>
  <si>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</si>
  <si>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</si>
  <si>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</si>
  <si>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</si>
  <si>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</si>
  <si>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</si>
  <si>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</si>
  <si>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</si>
  <si>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</si>
  <si>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</si>
  <si>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</si>
  <si>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</si>
  <si>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</si>
  <si>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</si>
  <si>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</si>
  <si>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</si>
  <si>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</si>
  <si>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</si>
  <si>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</si>
  <si>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</si>
  <si>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</si>
  <si>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</si>
  <si>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</si>
  <si>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</si>
  <si>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</si>
  <si>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</si>
  <si>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</si>
  <si>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</si>
  <si>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</si>
  <si>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</si>
  <si>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</si>
  <si>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</si>
  <si>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</si>
  <si>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</si>
  <si>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</si>
  <si>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</si>
  <si>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</si>
  <si>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</si>
  <si>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</si>
  <si>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</si>
  <si>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</si>
  <si>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</si>
  <si>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</si>
  <si>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</si>
  <si>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</si>
  <si>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</si>
  <si>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</si>
  <si>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</si>
  <si>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</si>
  <si>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</si>
  <si>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</si>
  <si>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</si>
  <si>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</si>
  <si>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</si>
  <si>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</si>
  <si>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</si>
  <si>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</si>
  <si>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</si>
  <si>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</si>
  <si>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</si>
  <si>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</si>
  <si>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</si>
  <si>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</si>
  <si>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</si>
  <si>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</si>
  <si>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</si>
  <si>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</si>
  <si>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</si>
  <si>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</si>
  <si>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</si>
  <si>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</si>
  <si>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</si>
  <si>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</si>
  <si>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</si>
  <si>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</si>
  <si>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</si>
  <si>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</si>
  <si>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</si>
  <si>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</si>
  <si>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</si>
  <si>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</si>
  <si>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</si>
  <si>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</si>
  <si>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</si>
  <si>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</si>
  <si>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</si>
  <si>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</si>
  <si>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</si>
  <si>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</si>
  <si>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</si>
  <si>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</si>
  <si>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</si>
  <si>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</si>
  <si>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</si>
  <si>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</si>
  <si>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</si>
  <si>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</si>
  <si>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</si>
  <si>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</si>
  <si>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</si>
  <si>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</si>
  <si>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</si>
  <si>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</si>
  <si>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</si>
  <si>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</si>
  <si>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</si>
  <si>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</si>
  <si>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</si>
  <si>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</si>
  <si>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</si>
  <si>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</si>
  <si>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</si>
  <si>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</si>
  <si>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</si>
  <si>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</si>
  <si>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</si>
  <si>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</si>
  <si>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</si>
  <si>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</si>
  <si>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</si>
  <si>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</si>
  <si>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</si>
  <si>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</si>
  <si>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</si>
  <si>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</si>
  <si>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</si>
  <si>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</si>
  <si>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</si>
  <si>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</si>
  <si>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</si>
  <si>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</si>
  <si>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</si>
  <si>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</si>
  <si>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</si>
  <si>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</si>
  <si>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</si>
  <si>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</si>
  <si>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</si>
  <si>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</si>
  <si>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</si>
  <si>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</si>
  <si>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</si>
  <si>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</si>
  <si>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</si>
  <si>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</si>
  <si>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</si>
  <si>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</si>
  <si>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</si>
  <si>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</si>
  <si>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</si>
  <si>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</si>
  <si>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</si>
  <si>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</si>
  <si>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</si>
  <si>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</si>
  <si>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</si>
  <si>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</si>
  <si>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</si>
  <si>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</si>
  <si>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</si>
  <si>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</si>
  <si>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</si>
  <si>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</si>
  <si>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</si>
  <si>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</si>
  <si>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</si>
  <si>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</si>
  <si>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</si>
  <si>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</si>
  <si>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</si>
  <si>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</si>
  <si>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</si>
  <si>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</si>
  <si>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</si>
  <si>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</si>
  <si>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</si>
  <si>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</si>
  <si>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</si>
  <si>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</si>
  <si>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</si>
  <si>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</si>
  <si>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</si>
  <si>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</si>
  <si>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</si>
  <si>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</si>
  <si>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</si>
  <si>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</si>
  <si>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</si>
  <si>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</si>
  <si>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</si>
  <si>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</si>
  <si>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</si>
  <si>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</si>
  <si>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</si>
  <si>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</si>
  <si>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</si>
  <si>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</si>
  <si>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</si>
  <si>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</si>
  <si>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</si>
  <si>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</si>
  <si>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</si>
  <si>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</si>
  <si>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</si>
  <si>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</si>
  <si>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</si>
  <si>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</si>
  <si>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</si>
  <si>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</si>
  <si>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</si>
  <si>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</si>
  <si>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</si>
  <si>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</si>
  <si>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</si>
  <si>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</si>
  <si>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</si>
  <si>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</si>
  <si>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</si>
  <si>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</si>
  <si>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</si>
  <si>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</si>
  <si>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</si>
  <si>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</si>
  <si>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</si>
  <si>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</si>
  <si>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</si>
  <si>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</si>
  <si>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</si>
  <si>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</si>
  <si>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</si>
  <si>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</si>
  <si>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</si>
  <si>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</si>
  <si>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</si>
  <si>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</si>
  <si>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</si>
  <si>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</si>
  <si>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</si>
  <si>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</si>
  <si>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</si>
  <si>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</si>
  <si>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</si>
  <si>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</si>
  <si>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</si>
  <si>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</si>
  <si>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</si>
  <si>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</si>
  <si>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</si>
  <si>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</si>
  <si>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</si>
  <si>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</si>
  <si>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</si>
  <si>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</si>
  <si>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</si>
  <si>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</si>
  <si>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</si>
  <si>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</si>
  <si>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</si>
  <si>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</si>
  <si>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</si>
  <si>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</si>
  <si>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</si>
  <si>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</si>
  <si>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</si>
  <si>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</si>
  <si>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</si>
  <si>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</si>
  <si>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</si>
  <si>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</si>
  <si>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</si>
  <si>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</si>
  <si>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</si>
  <si>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</si>
  <si>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</si>
  <si>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</si>
  <si>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</si>
  <si>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</si>
  <si>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</si>
  <si>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</si>
  <si>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</si>
  <si>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</si>
  <si>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</si>
  <si>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</si>
  <si>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</si>
  <si>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</si>
  <si>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</si>
  <si>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</si>
  <si>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</si>
  <si>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</si>
  <si>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</si>
  <si>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</si>
  <si>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</si>
  <si>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</si>
  <si>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</si>
  <si>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</si>
  <si>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</si>
  <si>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</si>
  <si>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</si>
  <si>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</si>
  <si>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</si>
  <si>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</si>
  <si>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</si>
  <si>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</si>
  <si>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</si>
  <si>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</si>
  <si>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</si>
  <si>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</si>
  <si>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</si>
  <si>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</si>
  <si>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</si>
  <si>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</si>
  <si>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</si>
  <si>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</si>
  <si>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</si>
  <si>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</si>
  <si>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</si>
  <si>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</si>
  <si>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</si>
  <si>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</si>
  <si>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</si>
  <si>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</si>
  <si>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</si>
  <si>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</si>
  <si>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</si>
  <si>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</si>
  <si>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</si>
  <si>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</si>
  <si>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</si>
  <si>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</si>
  <si>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</si>
  <si>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</si>
  <si>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</si>
  <si>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</si>
  <si>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</si>
  <si>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</si>
  <si>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</si>
  <si>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</si>
  <si>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</si>
  <si>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</si>
  <si>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</si>
  <si>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</si>
  <si>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</si>
  <si>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</si>
  <si>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</si>
  <si>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</si>
  <si>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</si>
  <si>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</si>
  <si>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</si>
  <si>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</si>
  <si>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</si>
  <si>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</si>
  <si>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</si>
  <si>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</si>
  <si>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</si>
  <si>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</si>
  <si>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</si>
  <si>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</si>
  <si>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</si>
  <si>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</si>
  <si>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</si>
  <si>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</si>
  <si>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</si>
  <si>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</si>
  <si>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</si>
  <si>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</si>
  <si>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</si>
  <si>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</si>
  <si>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</si>
  <si>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</si>
  <si>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</si>
  <si>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</si>
  <si>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</si>
  <si>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</si>
  <si>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</si>
  <si>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</si>
  <si>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</si>
  <si>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</si>
  <si>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</si>
  <si>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</si>
  <si>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</si>
  <si>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</si>
  <si>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</si>
  <si>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</si>
  <si>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</si>
  <si>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</si>
  <si>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</si>
  <si>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</si>
  <si>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</si>
  <si>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</si>
  <si>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</si>
  <si>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</si>
  <si>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</si>
  <si>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</si>
  <si>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</si>
  <si>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</si>
  <si>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</si>
  <si>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</si>
  <si>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</si>
  <si>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</si>
  <si>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</si>
  <si>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</si>
  <si>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</si>
  <si>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</si>
  <si>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</si>
  <si>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</si>
  <si>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</si>
  <si>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</si>
  <si>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</si>
  <si>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</si>
  <si>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</si>
  <si>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</si>
  <si>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</si>
  <si>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</si>
  <si>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</si>
  <si>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</si>
  <si>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</si>
  <si>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</si>
  <si>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</si>
  <si>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</si>
  <si>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</si>
  <si>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</si>
  <si>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</si>
  <si>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</si>
  <si>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</si>
  <si>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</si>
  <si>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</si>
  <si>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</si>
  <si>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</si>
  <si>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</si>
  <si>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</si>
  <si>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</si>
  <si>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</si>
  <si>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</si>
  <si>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</si>
  <si>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</si>
  <si>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</si>
  <si>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</si>
  <si>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</si>
  <si>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</si>
  <si>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</si>
  <si>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</si>
  <si>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</si>
  <si>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</si>
  <si>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</si>
  <si>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</si>
  <si>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</si>
  <si>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</si>
  <si>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</si>
  <si>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</si>
  <si>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</si>
  <si>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</si>
  <si>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</si>
  <si>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</si>
  <si>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</si>
  <si>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</si>
  <si>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</si>
  <si>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</si>
  <si>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</si>
  <si>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</si>
  <si>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</si>
  <si>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</si>
  <si>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</si>
  <si>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</si>
  <si>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</si>
  <si>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</si>
  <si>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</si>
  <si>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</si>
  <si>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</si>
  <si>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</si>
  <si>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</si>
  <si>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</si>
  <si>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</si>
  <si>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</si>
  <si>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</si>
  <si>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</si>
  <si>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</si>
  <si>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</si>
  <si>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</si>
  <si>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</si>
  <si>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</si>
  <si>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</si>
  <si>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</si>
  <si>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</si>
  <si>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</si>
  <si>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</si>
  <si>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</si>
  <si>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</si>
  <si>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</si>
  <si>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</si>
  <si>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</si>
  <si>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</si>
  <si>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</si>
  <si>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</si>
  <si>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</si>
  <si>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</si>
  <si>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</si>
  <si>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</si>
  <si>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</si>
  <si>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</si>
  <si>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</si>
  <si>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</si>
  <si>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</si>
  <si>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</si>
  <si>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</si>
  <si>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</si>
  <si>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</si>
  <si>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</si>
  <si>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</si>
  <si>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</si>
  <si>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</si>
  <si>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</si>
  <si>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</si>
  <si>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</si>
  <si>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</si>
  <si>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</si>
  <si>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</si>
  <si>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</si>
  <si>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</si>
  <si>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</si>
  <si>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</si>
  <si>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</si>
  <si>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</si>
  <si>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</si>
  <si>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</si>
  <si>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</si>
  <si>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</si>
  <si>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</si>
  <si>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</si>
  <si>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</si>
  <si>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</si>
  <si>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</si>
  <si>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</si>
  <si>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</si>
  <si>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</si>
  <si>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</si>
  <si>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</si>
  <si>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</si>
  <si>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</si>
  <si>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</si>
  <si>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</si>
  <si>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</si>
  <si>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</si>
  <si>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</si>
  <si>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</si>
  <si>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</si>
  <si>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</si>
  <si>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</si>
  <si>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</si>
  <si>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</si>
  <si>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</si>
  <si>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</si>
  <si>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</si>
  <si>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</si>
  <si>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</si>
  <si>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</si>
  <si>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</si>
  <si>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</si>
  <si>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</si>
  <si>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</si>
  <si>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</si>
  <si>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</si>
  <si>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</si>
  <si>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</si>
  <si>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</si>
  <si>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</si>
  <si>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</si>
  <si>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</si>
  <si>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</si>
  <si>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</si>
  <si>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</si>
  <si>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</si>
  <si>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</si>
  <si>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</si>
  <si>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</si>
  <si>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</si>
  <si>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</si>
  <si>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</si>
  <si>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</si>
  <si>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</si>
  <si>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</si>
  <si>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</si>
  <si>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</si>
  <si>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</si>
  <si>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</si>
  <si>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</si>
  <si>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</si>
  <si>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</si>
  <si>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</si>
  <si>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</si>
  <si>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</si>
  <si>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</si>
  <si>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</si>
  <si>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</si>
  <si>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</si>
  <si>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</si>
  <si>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</si>
  <si>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</si>
  <si>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</si>
  <si>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</si>
  <si>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</si>
  <si>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</si>
  <si>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</si>
  <si>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</si>
  <si>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</si>
  <si>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</si>
  <si>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</si>
  <si>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</si>
  <si>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</si>
  <si>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</si>
  <si>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</si>
  <si>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</si>
  <si>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</si>
  <si>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</si>
  <si>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</si>
  <si>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</si>
  <si>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</si>
  <si>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</si>
  <si>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</si>
  <si>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</si>
  <si>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</si>
  <si>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</si>
  <si>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</si>
  <si>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</si>
  <si>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</si>
  <si>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</si>
  <si>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</si>
  <si>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</si>
  <si>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</si>
  <si>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</si>
  <si>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</si>
  <si>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</si>
  <si>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</si>
  <si>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</si>
  <si>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</si>
  <si>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</si>
  <si>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</si>
  <si>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</si>
  <si>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</si>
  <si>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</si>
  <si>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</si>
  <si>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</si>
  <si>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</si>
  <si>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</si>
  <si>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</si>
  <si>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</si>
  <si>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</si>
  <si>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</si>
  <si>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</si>
  <si>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</si>
  <si>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</si>
  <si>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</si>
  <si>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</si>
  <si>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</si>
  <si>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</si>
  <si>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</si>
  <si>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</si>
  <si>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</si>
  <si>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</si>
  <si>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</si>
  <si>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</si>
  <si>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</si>
  <si>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</si>
  <si>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</si>
  <si>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</si>
  <si>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</si>
  <si>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</si>
  <si>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</si>
  <si>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</si>
  <si>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</si>
  <si>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</si>
  <si>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</si>
  <si>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</si>
  <si>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</si>
  <si>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</si>
  <si>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</si>
  <si>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</si>
  <si>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</si>
  <si>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</si>
  <si>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</si>
  <si>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</si>
  <si>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</si>
  <si>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</si>
  <si>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</si>
  <si>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</si>
  <si>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</si>
  <si>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</si>
  <si>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</si>
  <si>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</si>
  <si>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</si>
  <si>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</si>
  <si>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</si>
  <si>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</si>
  <si>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</si>
  <si>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</si>
  <si>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</si>
  <si>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</si>
  <si>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</si>
  <si>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</si>
  <si>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</si>
  <si>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</si>
  <si>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</si>
  <si>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</si>
  <si>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</si>
  <si>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</si>
  <si>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</si>
  <si>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</si>
  <si>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</si>
  <si>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</si>
  <si>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</si>
  <si>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</si>
  <si>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</si>
  <si>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</si>
  <si>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</si>
  <si>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</si>
  <si>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</si>
  <si>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</si>
  <si>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</si>
  <si>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</si>
  <si>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</si>
  <si>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</si>
  <si>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</si>
  <si>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</si>
  <si>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</si>
  <si>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</si>
  <si>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</si>
  <si>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</si>
  <si>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</si>
  <si>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</si>
  <si>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</si>
  <si>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</si>
  <si>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</si>
  <si>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</si>
  <si>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</si>
  <si>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</si>
  <si>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</si>
  <si>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</si>
  <si>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</si>
  <si>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</si>
  <si>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</si>
  <si>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</si>
  <si>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</si>
  <si>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</si>
  <si>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</si>
  <si>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</si>
  <si>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</si>
  <si>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</si>
  <si>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</si>
  <si>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</si>
  <si>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</si>
  <si>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</si>
  <si>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</si>
  <si>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</si>
  <si>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</si>
  <si>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</si>
  <si>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</si>
  <si>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</si>
  <si>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</si>
  <si>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</si>
  <si>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</si>
  <si>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</si>
  <si>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</si>
  <si>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</si>
  <si>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</si>
  <si>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</si>
  <si>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</si>
  <si>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</si>
  <si>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</si>
  <si>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</si>
  <si>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</si>
  <si>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</si>
  <si>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</si>
  <si>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</si>
  <si>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</si>
  <si>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</si>
  <si>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</si>
  <si>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</si>
  <si>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</si>
  <si>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</si>
  <si>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</si>
  <si>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</si>
  <si>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</si>
  <si>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</si>
  <si>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</si>
  <si>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</si>
  <si>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</si>
  <si>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</si>
  <si>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</si>
  <si>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</si>
  <si>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</si>
  <si>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</si>
  <si>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</si>
  <si>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</si>
  <si>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</si>
  <si>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</si>
  <si>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</si>
  <si>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</si>
  <si>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</si>
  <si>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</si>
  <si>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</si>
  <si>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</si>
  <si>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</si>
  <si>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</si>
  <si>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</si>
  <si>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</si>
  <si>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</si>
  <si>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</si>
  <si>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</si>
  <si>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</si>
  <si>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</si>
  <si>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</si>
  <si>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</si>
  <si>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</si>
  <si>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</si>
  <si>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</si>
  <si>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</si>
  <si>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</si>
  <si>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</si>
  <si>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</si>
  <si>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</si>
  <si>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</si>
  <si>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</si>
  <si>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</si>
  <si>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</si>
  <si>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</si>
  <si>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</si>
  <si>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</si>
  <si>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</si>
  <si>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</si>
  <si>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</si>
  <si>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</si>
  <si>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</si>
  <si>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</si>
  <si>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</si>
  <si>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</si>
  <si>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</si>
  <si>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</si>
  <si>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</si>
  <si>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</si>
  <si>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</si>
  <si>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</si>
  <si>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</si>
  <si>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</si>
  <si>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</si>
  <si>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</si>
  <si>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</si>
  <si>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</si>
  <si>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</si>
  <si>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</si>
  <si>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</si>
  <si>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</si>
  <si>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</si>
  <si>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</si>
  <si>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</si>
  <si>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</si>
  <si>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</si>
  <si>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</si>
  <si>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</si>
  <si>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</si>
  <si>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</si>
  <si>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</si>
  <si>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</si>
  <si>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</si>
  <si>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</si>
  <si>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</si>
  <si>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</si>
  <si>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</si>
  <si>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</si>
  <si>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</si>
  <si>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</si>
  <si>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</si>
  <si>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</si>
  <si>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</si>
  <si>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</si>
  <si>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</si>
  <si>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</si>
  <si>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</si>
  <si>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</si>
  <si>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</si>
  <si>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</si>
  <si>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</si>
  <si>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</si>
  <si>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</si>
  <si>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</si>
  <si>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</si>
  <si>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</si>
  <si>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</si>
  <si>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</si>
  <si>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</si>
  <si>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</si>
  <si>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</si>
  <si>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</si>
  <si>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</si>
  <si>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</si>
  <si>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</si>
  <si>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</si>
  <si>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</si>
  <si>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</si>
  <si>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</si>
  <si>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</si>
  <si>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</si>
  <si>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</si>
  <si>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</si>
  <si>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</si>
  <si>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</si>
  <si>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</si>
  <si>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</si>
  <si>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</si>
  <si>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</si>
  <si>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</si>
  <si>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</si>
  <si>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</si>
  <si>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</si>
  <si>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</si>
  <si>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</si>
  <si>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</si>
  <si>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</si>
  <si>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</si>
  <si>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</si>
  <si>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</si>
  <si>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</si>
  <si>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</si>
  <si>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</si>
  <si>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</si>
  <si>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</si>
  <si>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</si>
  <si>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</si>
  <si>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</si>
  <si>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</si>
  <si>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</si>
  <si>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</si>
  <si>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</si>
  <si>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</si>
  <si>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</si>
  <si>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</si>
  <si>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</si>
  <si>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</si>
  <si>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</si>
  <si>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</si>
  <si>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</si>
  <si>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</si>
  <si>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</si>
  <si>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</si>
  <si>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</si>
  <si>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</si>
  <si>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</si>
  <si>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</si>
  <si>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</si>
  <si>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</si>
  <si>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</si>
  <si>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</si>
  <si>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</si>
  <si>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</si>
  <si>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</si>
  <si>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</si>
  <si>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</si>
  <si>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</si>
  <si>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</si>
  <si>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</si>
  <si>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</si>
  <si>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</si>
  <si>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</si>
  <si>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</si>
  <si>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</si>
  <si>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</si>
  <si>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</si>
  <si>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</si>
  <si>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</si>
  <si>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</si>
  <si>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</si>
  <si>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</si>
  <si>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</si>
  <si>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</si>
  <si>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</si>
  <si>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</si>
  <si>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</si>
  <si>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</si>
  <si>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</si>
  <si>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</si>
  <si>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</si>
  <si>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</si>
  <si>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</si>
  <si>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</si>
  <si>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</si>
  <si>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</si>
  <si>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</si>
  <si>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</si>
  <si>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</si>
  <si>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</si>
  <si>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</si>
  <si>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</si>
  <si>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</si>
  <si>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</si>
  <si>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</si>
  <si>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</si>
  <si>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</si>
  <si>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</si>
  <si>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</si>
  <si>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</si>
  <si>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</si>
  <si>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</si>
  <si>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</si>
  <si>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</si>
  <si>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</si>
  <si>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</si>
  <si>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</si>
  <si>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</si>
  <si>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</si>
  <si>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</si>
  <si>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</si>
  <si>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</si>
  <si>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</si>
  <si>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</si>
  <si>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</si>
  <si>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</si>
  <si>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</si>
  <si>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</si>
  <si>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</si>
  <si>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</si>
  <si>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</si>
  <si>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</si>
  <si>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</si>
  <si>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</si>
  <si>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</si>
  <si>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</si>
  <si>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</si>
  <si>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</si>
  <si>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</si>
  <si>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</si>
  <si>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</si>
  <si>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</si>
  <si>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</si>
  <si>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</si>
  <si>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</si>
  <si>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</si>
  <si>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</si>
  <si>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</si>
  <si>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</si>
  <si>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</si>
  <si>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</si>
  <si>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</si>
  <si>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</si>
  <si>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</si>
  <si>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</si>
  <si>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</si>
  <si>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</si>
  <si>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</si>
  <si>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</si>
  <si>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</si>
  <si>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</si>
  <si>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</si>
  <si>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</si>
  <si>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</si>
  <si>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</si>
  <si>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</si>
  <si>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</si>
  <si>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</si>
  <si>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</si>
  <si>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</si>
  <si>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</si>
  <si>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</si>
  <si>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</si>
  <si>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</si>
  <si>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</si>
  <si>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</si>
  <si>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</si>
  <si>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</si>
  <si>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</si>
  <si>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</si>
  <si>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</si>
  <si>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</si>
  <si>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</si>
  <si>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</si>
  <si>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</si>
  <si>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</si>
  <si>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</si>
  <si>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</si>
  <si>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</si>
  <si>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</si>
  <si>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</si>
  <si>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</si>
  <si>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</si>
  <si>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</si>
  <si>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</si>
  <si>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</si>
  <si>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</si>
  <si>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</si>
  <si>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</si>
  <si>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</si>
  <si>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</si>
  <si>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</si>
  <si>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</si>
  <si>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</si>
  <si>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</si>
  <si>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</si>
  <si>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</si>
  <si>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</si>
  <si>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</si>
  <si>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</si>
  <si>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</si>
  <si>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</si>
  <si>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</si>
  <si>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</si>
  <si>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</si>
  <si>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</si>
  <si>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</si>
  <si>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</si>
  <si>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</si>
  <si>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</si>
  <si>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</si>
  <si>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</si>
  <si>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</si>
  <si>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</si>
  <si>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</si>
  <si>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</si>
  <si>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</si>
  <si>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</si>
  <si>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</si>
  <si>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</si>
  <si>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</si>
  <si>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</si>
  <si>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</si>
  <si>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</si>
  <si>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</si>
  <si>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</si>
  <si>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</si>
  <si>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</si>
  <si>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</si>
  <si>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</si>
  <si>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</si>
  <si>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</si>
  <si>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</si>
  <si>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</si>
  <si>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</si>
  <si>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</si>
  <si>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</si>
  <si>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</si>
  <si>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</si>
  <si>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</si>
  <si>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</si>
  <si>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</si>
  <si>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</si>
  <si>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</si>
  <si>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</si>
  <si>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</si>
  <si>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</si>
  <si>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</si>
  <si>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</si>
  <si>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</si>
  <si>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</si>
  <si>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</si>
  <si>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</si>
  <si>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</si>
  <si>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</si>
  <si>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</si>
  <si>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</si>
  <si>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</si>
  <si>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</si>
  <si>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</si>
  <si>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</si>
  <si>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</si>
  <si>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</si>
  <si>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</si>
  <si>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</si>
  <si>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</si>
  <si>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</si>
  <si>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</si>
  <si>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</si>
  <si>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</si>
  <si>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</si>
  <si>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</si>
  <si>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</si>
  <si>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</si>
  <si>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</si>
  <si>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</si>
  <si>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</si>
  <si>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</si>
  <si>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</si>
  <si>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</si>
  <si>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</si>
  <si>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</si>
  <si>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</si>
  <si>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</si>
  <si>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</si>
  <si>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</si>
  <si>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</si>
  <si>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</si>
  <si>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</si>
  <si>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</si>
  <si>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</si>
  <si>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</si>
  <si>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</si>
  <si>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</si>
  <si>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</si>
  <si>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</si>
  <si>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</si>
  <si>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</si>
  <si>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</si>
  <si>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</si>
  <si>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</si>
  <si>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</si>
  <si>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</si>
  <si>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</si>
  <si>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</si>
  <si>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</si>
  <si>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</si>
  <si>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</si>
  <si>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</si>
  <si>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</si>
  <si>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</si>
  <si>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</si>
  <si>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</si>
  <si>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</si>
  <si>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</si>
  <si>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</si>
  <si>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</si>
  <si>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</si>
  <si>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</si>
  <si>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</si>
  <si>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</si>
  <si>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</si>
  <si>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</si>
  <si>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</si>
  <si>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</si>
  <si>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</si>
  <si>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</si>
  <si>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</si>
  <si>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</si>
  <si>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</si>
  <si>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</si>
  <si>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</si>
  <si>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</si>
  <si>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</si>
  <si>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</si>
  <si>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</si>
  <si>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</si>
  <si>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</si>
  <si>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</si>
  <si>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</si>
  <si>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</si>
  <si>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</si>
  <si>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</si>
  <si>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</si>
  <si>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</si>
  <si>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</si>
  <si>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</si>
  <si>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</si>
  <si>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</si>
  <si>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</si>
  <si>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</si>
  <si>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</si>
  <si>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</si>
  <si>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</si>
  <si>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</si>
  <si>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</si>
  <si>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</si>
  <si>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</si>
  <si>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</si>
  <si>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</si>
  <si>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</si>
  <si>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</si>
  <si>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</si>
  <si>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</si>
  <si>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</si>
  <si>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</si>
  <si>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</si>
  <si>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</si>
  <si>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</si>
  <si>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</si>
  <si>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</si>
  <si>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</si>
  <si>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</si>
  <si>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</si>
  <si>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</si>
  <si>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</si>
  <si>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</si>
  <si>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</si>
  <si>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</si>
  <si>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</si>
  <si>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</si>
  <si>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</si>
  <si>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</si>
  <si>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</si>
  <si>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</si>
  <si>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</si>
  <si>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</si>
  <si>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</si>
  <si>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</si>
  <si>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</si>
  <si>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</si>
  <si>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</si>
  <si>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</si>
  <si>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</si>
  <si>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</si>
  <si>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</si>
  <si>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</si>
  <si>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</si>
  <si>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</si>
  <si>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</si>
  <si>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</si>
  <si>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</si>
  <si>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</si>
  <si>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</si>
  <si>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</si>
  <si>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</si>
  <si>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</si>
  <si>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</si>
  <si>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</si>
  <si>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</si>
  <si>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</si>
  <si>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</si>
  <si>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</si>
  <si>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</si>
  <si>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</si>
  <si>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</si>
  <si>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</si>
  <si>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</si>
  <si>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</si>
  <si>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</si>
  <si>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</si>
  <si>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</si>
  <si>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</si>
  <si>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</si>
  <si>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</si>
  <si>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</si>
  <si>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</si>
  <si>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</si>
  <si>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</si>
  <si>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</si>
  <si>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</si>
  <si>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</si>
  <si>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</si>
  <si>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</si>
  <si>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</si>
  <si>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</si>
  <si>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</si>
  <si>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</si>
  <si>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</si>
  <si>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</si>
  <si>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</si>
  <si>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</si>
  <si>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</si>
  <si>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</si>
  <si>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</si>
  <si>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</si>
  <si>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</si>
  <si>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</si>
  <si>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</si>
  <si>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</si>
  <si>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</si>
  <si>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</si>
  <si>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</si>
  <si>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</si>
  <si>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</si>
  <si>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</si>
  <si>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</si>
  <si>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</si>
  <si>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</si>
  <si>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</si>
  <si>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</si>
  <si>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</si>
  <si>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</si>
  <si>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</si>
  <si>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</si>
  <si>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</si>
  <si>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</si>
  <si>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</si>
  <si>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</si>
  <si>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</si>
  <si>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</si>
  <si>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</si>
  <si>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</si>
  <si>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</si>
  <si>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In a scenario limiting global warming to 1.5 °C, Virginia would need to cut its CO2e emissions (including land use) by about 61% of 2005 levels.</t>
  </si>
  <si>
    <t>In a scenario limiting global warming to 1.5 °C, Virginia would need to cut its industrial CO2 emissions by about 30% of 2005 levels and its non-CO2 emissions by about 25%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</si>
</sst>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3271</v>
      </c>
      <c r="B16" s="424"/>
    </row>
    <row r="17" spans="1:2">
      <c r="A17" s="427" t="s">
        <v>3251</v>
      </c>
      <c r="B17" s="366">
        <f>MAX(PolicyLevers!H:H)</f>
        <v>594</v>
      </c>
    </row>
    <row r="18" spans="1:2">
      <c r="A18" s="428" t="s">
        <v>3269</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3270</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3262</v>
      </c>
      <c r="B21" s="424"/>
    </row>
    <row r="22" spans="1:2">
      <c r="A22" s="8" t="s">
        <v>3263</v>
      </c>
    </row>
    <row r="23" spans="1:2">
      <c r="A23" s="8" t="s">
        <v>3247</v>
      </c>
    </row>
    <row r="24" spans="1:2">
      <c r="A24" s="8" t="s">
        <v>3248</v>
      </c>
    </row>
    <row r="25" spans="1:2">
      <c r="A25" s="8" t="s">
        <v>3249</v>
      </c>
    </row>
    <row r="26" spans="1:2">
      <c r="A26" s="8" t="s">
        <v>3250</v>
      </c>
    </row>
    <row r="28" spans="1:2">
      <c r="A28" s="8" t="s">
        <v>3264</v>
      </c>
    </row>
    <row r="29" spans="1:2">
      <c r="A29" s="8" t="s">
        <v>3245</v>
      </c>
    </row>
    <row r="30" spans="1:2">
      <c r="A30" s="8" t="s">
        <v>3246</v>
      </c>
    </row>
    <row r="32" spans="1:2">
      <c r="A32" s="8" t="s">
        <v>3265</v>
      </c>
    </row>
    <row r="33" spans="1:2">
      <c r="A33" s="8" t="s">
        <v>3252</v>
      </c>
    </row>
    <row r="34" spans="1:2">
      <c r="A34" s="8" t="s">
        <v>3253</v>
      </c>
    </row>
    <row r="36" spans="1:2">
      <c r="A36" s="8" t="s">
        <v>3266</v>
      </c>
    </row>
    <row r="37" spans="1:2">
      <c r="A37" s="8" t="s">
        <v>3254</v>
      </c>
    </row>
    <row r="38" spans="1:2">
      <c r="A38" s="8" t="s">
        <v>3255</v>
      </c>
    </row>
    <row r="40" spans="1:2">
      <c r="A40" s="49" t="s">
        <v>3256</v>
      </c>
      <c r="B40" s="424"/>
    </row>
    <row r="41" spans="1:2">
      <c r="A41" s="8" t="s">
        <v>3257</v>
      </c>
    </row>
    <row r="42" spans="1:2">
      <c r="A42" s="8" t="s">
        <v>3258</v>
      </c>
    </row>
    <row r="44" spans="1:2">
      <c r="A44" s="8" t="s">
        <v>3259</v>
      </c>
    </row>
    <row r="45" spans="1:2">
      <c r="A45" s="8" t="s">
        <v>3267</v>
      </c>
    </row>
    <row r="46" spans="1:2">
      <c r="A46" s="8" t="s">
        <v>3260</v>
      </c>
    </row>
    <row r="47" spans="1:2">
      <c r="A47" s="8" t="s">
        <v>3261</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L1" zoomScale="85" zoomScaleNormal="85" workbookViewId="0">
      <pane ySplit="1" topLeftCell="A405" activePane="bottomLeft" state="frozen"/>
      <selection pane="bottomLeft" activeCell="P407" sqref="P407"/>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3495</v>
      </c>
      <c r="R62" s="400" t="s">
        <v>3057</v>
      </c>
      <c r="S62" s="444" t="s">
        <v>3496</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3392</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3393</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3394</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3395</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3396</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3497</v>
      </c>
      <c r="Q70" s="62" t="str">
        <f t="shared" si="11"/>
        <v>transportation-sector-main.html#ev-mandate</v>
      </c>
      <c r="R70" s="403" t="str">
        <f t="shared" si="11"/>
        <v>ev-mandate.html</v>
      </c>
      <c r="S70" s="446" t="s">
        <v>3498</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3499</v>
      </c>
      <c r="Q71" s="62" t="str">
        <f t="shared" si="11"/>
        <v>transportation-sector-main.html#ev-mandate</v>
      </c>
      <c r="R71" s="403" t="str">
        <f t="shared" si="11"/>
        <v>ev-mandate.html</v>
      </c>
      <c r="S71" s="446" t="s">
        <v>3500</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3397</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3398</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3399</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3501</v>
      </c>
      <c r="Q76" s="74" t="s">
        <v>516</v>
      </c>
      <c r="R76" s="402" t="s">
        <v>517</v>
      </c>
      <c r="S76" s="446" t="s">
        <v>3502</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3400</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3401</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3402</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3403</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3404</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3405</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3406</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3407</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3408</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3409</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3410</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228">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3596</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3503</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3504</v>
      </c>
      <c r="Q116" s="54" t="s">
        <v>219</v>
      </c>
      <c r="R116" s="405" t="s">
        <v>220</v>
      </c>
      <c r="S116" s="398" t="s">
        <v>3505</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3506</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3507</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3508</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3509</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3510</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3511</v>
      </c>
      <c r="Q126" s="59" t="str">
        <f t="shared" si="38"/>
        <v>buildings-sector-main.html#component-elec</v>
      </c>
      <c r="R126" s="407" t="str">
        <f t="shared" si="38"/>
        <v>building-component-electrification.html</v>
      </c>
      <c r="S126" s="457" t="s">
        <v>3512</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3513</v>
      </c>
      <c r="Q129" s="59" t="str">
        <f t="shared" ref="Q129:R130" si="40">Q$116</f>
        <v>buildings-sector-main.html#component-elec</v>
      </c>
      <c r="R129" s="407" t="str">
        <f t="shared" si="40"/>
        <v>building-component-electrification.html</v>
      </c>
      <c r="S129" s="457" t="s">
        <v>3514</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3515</v>
      </c>
      <c r="Q130" s="59" t="str">
        <f t="shared" si="40"/>
        <v>buildings-sector-main.html#component-elec</v>
      </c>
      <c r="R130" s="407" t="str">
        <f t="shared" si="40"/>
        <v>building-component-electrification.html</v>
      </c>
      <c r="S130" s="457" t="s">
        <v>3516</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3517</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3518</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3519</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3520</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3521</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3522</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3523</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3524</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3525</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3526</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3527</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3528</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3529</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3530</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3531</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3532</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3533</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3534</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3411</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3412</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3413</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3414</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3535</v>
      </c>
      <c r="Q156" s="54" t="s">
        <v>229</v>
      </c>
      <c r="R156" s="405" t="s">
        <v>230</v>
      </c>
      <c r="S156" s="453" t="s">
        <v>3536</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3537</v>
      </c>
      <c r="Q162" s="54" t="s">
        <v>377</v>
      </c>
      <c r="R162" s="405" t="s">
        <v>378</v>
      </c>
      <c r="S162" s="453" t="s">
        <v>3538</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3539</v>
      </c>
      <c r="Q178" s="54" t="s">
        <v>2741</v>
      </c>
      <c r="R178" s="405" t="s">
        <v>2742</v>
      </c>
      <c r="S178" s="454" t="s">
        <v>3540</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3541</v>
      </c>
      <c r="Q179" s="54" t="s">
        <v>305</v>
      </c>
      <c r="R179" s="405" t="s">
        <v>307</v>
      </c>
      <c r="S179" s="454" t="s">
        <v>3542</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3543</v>
      </c>
      <c r="Q180" s="54" t="s">
        <v>306</v>
      </c>
      <c r="R180" s="405" t="s">
        <v>307</v>
      </c>
      <c r="S180" s="454" t="s">
        <v>3542</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3544</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3601</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3600</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3545</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3599</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5">
        <v>594</v>
      </c>
      <c r="I207" s="54" t="s">
        <v>48</v>
      </c>
      <c r="J207" s="75" t="str">
        <f t="shared" si="65"/>
        <v>Early Retirement of Power Plants</v>
      </c>
      <c r="K207" s="67" t="str">
        <f t="shared" si="65"/>
        <v>elec early retirement</v>
      </c>
      <c r="L207" s="71">
        <v>0</v>
      </c>
      <c r="M207" s="71">
        <v>10000</v>
      </c>
      <c r="N207" s="71">
        <v>250</v>
      </c>
      <c r="O207" s="54" t="s">
        <v>209</v>
      </c>
      <c r="P207" s="461" t="s">
        <v>3598</v>
      </c>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v>0</v>
      </c>
      <c r="M208" s="71">
        <v>50000</v>
      </c>
      <c r="N208" s="71">
        <v>250</v>
      </c>
      <c r="O208" s="54" t="s">
        <v>209</v>
      </c>
      <c r="P208" s="461" t="s">
        <v>3597</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3491</v>
      </c>
      <c r="D214" s="54"/>
      <c r="E214" s="54"/>
      <c r="F214" s="54"/>
      <c r="G214" s="54"/>
      <c r="H214" s="55">
        <v>33</v>
      </c>
      <c r="I214" s="54" t="s">
        <v>48</v>
      </c>
      <c r="J214" s="77" t="s">
        <v>20</v>
      </c>
      <c r="K214" s="77" t="s">
        <v>2421</v>
      </c>
      <c r="L214" s="60">
        <v>0</v>
      </c>
      <c r="M214" s="60">
        <v>1</v>
      </c>
      <c r="N214" s="69">
        <v>5.0000000000000001E-3</v>
      </c>
      <c r="O214" s="54" t="s">
        <v>3494</v>
      </c>
      <c r="P214" s="447" t="s">
        <v>3594</v>
      </c>
      <c r="Q214" s="54" t="s">
        <v>235</v>
      </c>
      <c r="R214" s="405" t="s">
        <v>236</v>
      </c>
      <c r="S214" s="443" t="s">
        <v>3546</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3547</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3548</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3217</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3549</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3550</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3551</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3552</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3553</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3554</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3555</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3556</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3557</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3558</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3559</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3560</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3415</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3416</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3417</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3418</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3419</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3420</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3421</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3422</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3423</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3424</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3425</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3426</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3427</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3428</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3429</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3430</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3431</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3432</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3433</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3434</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3435</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3436</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3437</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3438</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3439</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3440</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3441</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3442</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3443</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3444</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3445</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3446</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3447</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3448</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3208</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3209</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3210</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61" t="s">
        <v>3603</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3186</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3187</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61" t="s">
        <v>3602</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3188</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3189</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3561</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3562</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3563</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3564</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3565</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3566</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3567</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3568</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3569</v>
      </c>
      <c r="Q423" s="54" t="s">
        <v>257</v>
      </c>
      <c r="R423" s="405" t="s">
        <v>258</v>
      </c>
      <c r="S423" s="443" t="s">
        <v>3570</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3190</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3211</v>
      </c>
      <c r="D429" s="54"/>
      <c r="E429" s="54"/>
      <c r="F429" s="54"/>
      <c r="G429" s="54"/>
      <c r="H429" s="55">
        <v>64</v>
      </c>
      <c r="I429" s="54" t="s">
        <v>48</v>
      </c>
      <c r="J429" s="77" t="s">
        <v>154</v>
      </c>
      <c r="K429" s="77" t="s">
        <v>2404</v>
      </c>
      <c r="L429" s="60">
        <v>0</v>
      </c>
      <c r="M429" s="61">
        <v>1</v>
      </c>
      <c r="N429" s="61">
        <v>0.01</v>
      </c>
      <c r="O429" s="54" t="s">
        <v>37</v>
      </c>
      <c r="P429" s="443" t="s">
        <v>3191</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3571</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3224</v>
      </c>
      <c r="P435" s="443" t="s">
        <v>3225</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3226</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3572</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3573</v>
      </c>
      <c r="Q438" s="56" t="str">
        <f t="shared" ref="Q438:R442" si="120">Q$437</f>
        <v>fuels.html#carbon-tax</v>
      </c>
      <c r="R438" s="406" t="str">
        <f t="shared" si="120"/>
        <v>carbon-tax.html</v>
      </c>
      <c r="S438" s="453" t="s">
        <v>3574</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3575</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3576</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3577</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3302</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3578</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3579</v>
      </c>
      <c r="Q455" s="56"/>
      <c r="R455" s="405"/>
      <c r="S455" s="453" t="s">
        <v>3580</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3352</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3581</v>
      </c>
      <c r="Q484" s="9" t="s">
        <v>275</v>
      </c>
      <c r="R484" s="405" t="s">
        <v>276</v>
      </c>
      <c r="S484" s="454" t="s">
        <v>3582</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3583</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3584</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3585</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3586</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3192</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3194</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3193</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3195</v>
      </c>
      <c r="Q533" s="54" t="s">
        <v>277</v>
      </c>
      <c r="R533" s="405" t="s">
        <v>278</v>
      </c>
      <c r="S533" s="443" t="s">
        <v>80</v>
      </c>
      <c r="T533" s="54"/>
    </row>
    <row r="534" spans="1:20" s="2" customFormat="1" ht="114">
      <c r="A534" s="345" t="s">
        <v>3020</v>
      </c>
      <c r="B534" s="345" t="s">
        <v>3206</v>
      </c>
      <c r="C534" s="345" t="s">
        <v>3207</v>
      </c>
      <c r="D534" s="9"/>
      <c r="E534" s="9"/>
      <c r="F534" s="9"/>
      <c r="G534" s="9"/>
      <c r="H534" s="57">
        <v>525</v>
      </c>
      <c r="I534" s="9" t="s">
        <v>48</v>
      </c>
      <c r="J534" s="345" t="s">
        <v>3206</v>
      </c>
      <c r="K534" s="63" t="s">
        <v>3212</v>
      </c>
      <c r="L534" s="61">
        <v>0</v>
      </c>
      <c r="M534" s="61">
        <v>1</v>
      </c>
      <c r="N534" s="60">
        <v>0.01</v>
      </c>
      <c r="O534" s="54" t="s">
        <v>37</v>
      </c>
      <c r="P534" s="443" t="s">
        <v>3214</v>
      </c>
      <c r="Q534" s="9" t="s">
        <v>3216</v>
      </c>
      <c r="R534" s="9" t="s">
        <v>3215</v>
      </c>
      <c r="S534" s="454" t="s">
        <v>3213</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3192</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3196</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3193</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3197</v>
      </c>
      <c r="Q567" s="54" t="s">
        <v>277</v>
      </c>
      <c r="R567" s="405" t="s">
        <v>278</v>
      </c>
      <c r="S567" s="443" t="s">
        <v>80</v>
      </c>
      <c r="T567" s="54"/>
    </row>
    <row r="568" spans="1:20" ht="71.25">
      <c r="A568" s="4" t="s">
        <v>3235</v>
      </c>
      <c r="B568" s="4" t="s">
        <v>3236</v>
      </c>
      <c r="C568" s="4" t="s">
        <v>3240</v>
      </c>
      <c r="H568" s="423">
        <v>543</v>
      </c>
      <c r="I568" s="4" t="s">
        <v>48</v>
      </c>
      <c r="J568" s="336"/>
      <c r="K568" s="4" t="s">
        <v>3237</v>
      </c>
      <c r="L568" s="422">
        <v>-0.1</v>
      </c>
      <c r="M568" s="422">
        <v>0.02</v>
      </c>
      <c r="N568" s="425">
        <v>1E-3</v>
      </c>
      <c r="O568" s="4" t="s">
        <v>3244</v>
      </c>
      <c r="P568" s="448" t="s">
        <v>3351</v>
      </c>
      <c r="R568" s="409"/>
      <c r="S568" s="464" t="s">
        <v>3238</v>
      </c>
      <c r="T568" s="4"/>
    </row>
    <row r="569" spans="1:20" ht="85.5">
      <c r="A569" s="4" t="s">
        <v>3450</v>
      </c>
      <c r="B569" s="4" t="s">
        <v>3451</v>
      </c>
      <c r="C569" s="4" t="s">
        <v>3458</v>
      </c>
      <c r="D569" s="4" t="s">
        <v>3467</v>
      </c>
      <c r="F569" s="4" t="s">
        <v>3472</v>
      </c>
      <c r="H569" s="432">
        <v>545</v>
      </c>
      <c r="I569" s="4" t="s">
        <v>48</v>
      </c>
      <c r="J569" s="336"/>
      <c r="K569" s="336"/>
      <c r="L569" s="79">
        <v>0</v>
      </c>
      <c r="M569" s="4">
        <v>10</v>
      </c>
      <c r="N569" s="4">
        <v>1</v>
      </c>
      <c r="O569" s="4" t="s">
        <v>3365</v>
      </c>
      <c r="P569" s="4" t="s">
        <v>3477</v>
      </c>
      <c r="Q569" s="4" t="s">
        <v>3366</v>
      </c>
      <c r="R569" s="409"/>
      <c r="T569" s="4"/>
    </row>
    <row r="570" spans="1:20" ht="85.5">
      <c r="A570" s="5" t="str">
        <f>A$569</f>
        <v>Government Revenue Accounting</v>
      </c>
      <c r="B570" s="5" t="str">
        <f t="shared" ref="B570:C570" si="164">B$569</f>
        <v>Carbon Tax Revenue</v>
      </c>
      <c r="C570" s="5" t="str">
        <f t="shared" si="164"/>
        <v>GRA for Carbon Tax Revenue</v>
      </c>
      <c r="D570" s="4" t="s">
        <v>3468</v>
      </c>
      <c r="F570" s="4" t="s">
        <v>3473</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3367</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3469</v>
      </c>
      <c r="F571" s="4" t="s">
        <v>3474</v>
      </c>
      <c r="H571" s="435">
        <v>547</v>
      </c>
      <c r="I571" s="5" t="str">
        <f t="shared" si="165"/>
        <v>Yes</v>
      </c>
      <c r="J571" s="336"/>
      <c r="K571" s="336"/>
      <c r="L571" s="5">
        <f t="shared" si="166"/>
        <v>0</v>
      </c>
      <c r="M571" s="5">
        <f t="shared" si="166"/>
        <v>10</v>
      </c>
      <c r="N571" s="5">
        <f t="shared" si="166"/>
        <v>1</v>
      </c>
      <c r="O571" s="5" t="str">
        <f t="shared" si="166"/>
        <v>weight</v>
      </c>
      <c r="P571" s="4" t="s">
        <v>3368</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3470</v>
      </c>
      <c r="F572" s="4" t="s">
        <v>3475</v>
      </c>
      <c r="H572" s="435">
        <v>548</v>
      </c>
      <c r="I572" s="5" t="str">
        <f t="shared" si="165"/>
        <v>Yes</v>
      </c>
      <c r="J572" s="336"/>
      <c r="K572" s="336"/>
      <c r="L572" s="5">
        <f t="shared" si="166"/>
        <v>0</v>
      </c>
      <c r="M572" s="5">
        <f t="shared" si="166"/>
        <v>10</v>
      </c>
      <c r="N572" s="5">
        <f t="shared" si="166"/>
        <v>1</v>
      </c>
      <c r="O572" s="5" t="str">
        <f t="shared" si="166"/>
        <v>weight</v>
      </c>
      <c r="P572" s="4" t="s">
        <v>3369</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3471</v>
      </c>
      <c r="F573" s="4" t="s">
        <v>3476</v>
      </c>
      <c r="H573" s="435">
        <v>549</v>
      </c>
      <c r="I573" s="5" t="str">
        <f t="shared" si="165"/>
        <v>Yes</v>
      </c>
      <c r="J573" s="336"/>
      <c r="K573" s="336"/>
      <c r="L573" s="5">
        <f t="shared" si="166"/>
        <v>0</v>
      </c>
      <c r="M573" s="5">
        <f t="shared" si="166"/>
        <v>10</v>
      </c>
      <c r="N573" s="5">
        <f t="shared" si="166"/>
        <v>1</v>
      </c>
      <c r="O573" s="5" t="str">
        <f t="shared" si="166"/>
        <v>weight</v>
      </c>
      <c r="P573" s="4" t="s">
        <v>3370</v>
      </c>
      <c r="Q573" s="5" t="str">
        <f t="shared" si="167"/>
        <v>io-model.html</v>
      </c>
      <c r="R573" s="409"/>
      <c r="T573" s="4"/>
    </row>
    <row r="574" spans="1:20" ht="85.5">
      <c r="A574" s="4" t="s">
        <v>3450</v>
      </c>
      <c r="B574" s="4" t="s">
        <v>3452</v>
      </c>
      <c r="C574" s="4" t="s">
        <v>3459</v>
      </c>
      <c r="D574" s="4" t="s">
        <v>3467</v>
      </c>
      <c r="F574" s="4" t="s">
        <v>3472</v>
      </c>
      <c r="H574" s="435">
        <v>550</v>
      </c>
      <c r="I574" s="4" t="s">
        <v>48</v>
      </c>
      <c r="J574" s="336"/>
      <c r="K574" s="336"/>
      <c r="L574" s="79">
        <v>0</v>
      </c>
      <c r="M574" s="4">
        <v>10</v>
      </c>
      <c r="N574" s="4">
        <v>1</v>
      </c>
      <c r="O574" s="4" t="s">
        <v>3365</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3366</v>
      </c>
      <c r="R574" s="409"/>
      <c r="T574" s="4"/>
    </row>
    <row r="575" spans="1:20" ht="85.5">
      <c r="A575" s="5" t="str">
        <f>A$574</f>
        <v>Government Revenue Accounting</v>
      </c>
      <c r="B575" s="5" t="str">
        <f t="shared" ref="B575:C578" si="169">B$574</f>
        <v>Fuel Tax Revenue</v>
      </c>
      <c r="C575" s="5" t="str">
        <f t="shared" si="169"/>
        <v>GRA for Fuel Tax Revenue</v>
      </c>
      <c r="D575" s="4" t="s">
        <v>3468</v>
      </c>
      <c r="F575" s="4" t="s">
        <v>3473</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3469</v>
      </c>
      <c r="F576" s="4" t="s">
        <v>3474</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3470</v>
      </c>
      <c r="F577" s="4" t="s">
        <v>3475</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3471</v>
      </c>
      <c r="F578" s="4" t="s">
        <v>3476</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3450</v>
      </c>
      <c r="B579" s="4" t="s">
        <v>513</v>
      </c>
      <c r="C579" s="4" t="s">
        <v>3460</v>
      </c>
      <c r="D579" s="4" t="s">
        <v>3467</v>
      </c>
      <c r="F579" s="4" t="s">
        <v>3472</v>
      </c>
      <c r="H579" s="435">
        <v>555</v>
      </c>
      <c r="I579" s="4" t="s">
        <v>48</v>
      </c>
      <c r="J579" s="336"/>
      <c r="K579" s="336"/>
      <c r="L579" s="79">
        <v>0</v>
      </c>
      <c r="M579" s="4">
        <v>10</v>
      </c>
      <c r="N579" s="4">
        <v>1</v>
      </c>
      <c r="O579" s="4" t="s">
        <v>3365</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3366</v>
      </c>
      <c r="R579" s="409"/>
      <c r="T579" s="4"/>
    </row>
    <row r="580" spans="1:20" ht="85.5">
      <c r="A580" s="5" t="str">
        <f>A$579</f>
        <v>Government Revenue Accounting</v>
      </c>
      <c r="B580" s="5" t="str">
        <f t="shared" ref="B580:C583" si="174">B$579</f>
        <v>EV Subsidy</v>
      </c>
      <c r="C580" s="5" t="str">
        <f t="shared" si="174"/>
        <v>GRA for EV Subsidy</v>
      </c>
      <c r="D580" s="4" t="s">
        <v>3468</v>
      </c>
      <c r="F580" s="4" t="s">
        <v>3473</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3469</v>
      </c>
      <c r="F581" s="4" t="s">
        <v>3474</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3470</v>
      </c>
      <c r="F582" s="4" t="s">
        <v>3475</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3471</v>
      </c>
      <c r="F583" s="4" t="s">
        <v>3476</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3450</v>
      </c>
      <c r="B584" s="4" t="s">
        <v>3453</v>
      </c>
      <c r="C584" s="4" t="s">
        <v>3461</v>
      </c>
      <c r="D584" s="4" t="s">
        <v>3467</v>
      </c>
      <c r="F584" s="4" t="s">
        <v>3472</v>
      </c>
      <c r="H584" s="435">
        <v>560</v>
      </c>
      <c r="I584" s="4" t="s">
        <v>48</v>
      </c>
      <c r="J584" s="336"/>
      <c r="K584" s="336"/>
      <c r="L584" s="79">
        <v>0</v>
      </c>
      <c r="M584" s="4">
        <v>10</v>
      </c>
      <c r="N584" s="4">
        <v>1</v>
      </c>
      <c r="O584" s="4" t="s">
        <v>3365</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3366</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3468</v>
      </c>
      <c r="F585" s="4" t="s">
        <v>3473</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3469</v>
      </c>
      <c r="F586" s="4" t="s">
        <v>3474</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3470</v>
      </c>
      <c r="F587" s="4" t="s">
        <v>3475</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3471</v>
      </c>
      <c r="F588" s="4" t="s">
        <v>3476</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3450</v>
      </c>
      <c r="B589" s="4" t="s">
        <v>3454</v>
      </c>
      <c r="C589" s="4" t="s">
        <v>3462</v>
      </c>
      <c r="D589" s="4" t="s">
        <v>3467</v>
      </c>
      <c r="F589" s="4" t="s">
        <v>3472</v>
      </c>
      <c r="H589" s="435">
        <v>565</v>
      </c>
      <c r="I589" s="4" t="s">
        <v>48</v>
      </c>
      <c r="J589" s="336"/>
      <c r="K589" s="336"/>
      <c r="L589" s="79">
        <v>0</v>
      </c>
      <c r="M589" s="4">
        <v>10</v>
      </c>
      <c r="N589" s="4">
        <v>1</v>
      </c>
      <c r="O589" s="4" t="s">
        <v>3365</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3366</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3468</v>
      </c>
      <c r="F590" s="4" t="s">
        <v>3473</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3469</v>
      </c>
      <c r="F591" s="4" t="s">
        <v>3474</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3470</v>
      </c>
      <c r="F592" s="4" t="s">
        <v>3475</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3471</v>
      </c>
      <c r="F593" s="4" t="s">
        <v>3476</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3450</v>
      </c>
      <c r="B594" s="4" t="s">
        <v>294</v>
      </c>
      <c r="C594" s="4" t="s">
        <v>3463</v>
      </c>
      <c r="D594" s="4" t="s">
        <v>3467</v>
      </c>
      <c r="F594" s="4" t="s">
        <v>3472</v>
      </c>
      <c r="H594" s="435">
        <v>570</v>
      </c>
      <c r="I594" s="4" t="s">
        <v>48</v>
      </c>
      <c r="J594" s="336"/>
      <c r="K594" s="336"/>
      <c r="L594" s="79">
        <v>0</v>
      </c>
      <c r="M594" s="4">
        <v>10</v>
      </c>
      <c r="N594" s="4">
        <v>1</v>
      </c>
      <c r="O594" s="4" t="s">
        <v>3365</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3366</v>
      </c>
      <c r="R594" s="409"/>
      <c r="T594" s="4"/>
    </row>
    <row r="595" spans="1:20" ht="85.5">
      <c r="A595" s="5" t="str">
        <f>A$594</f>
        <v>Government Revenue Accounting</v>
      </c>
      <c r="B595" s="5" t="str">
        <f t="shared" ref="B595:C598" si="189">B$594</f>
        <v>Distributed Solar Subsidy</v>
      </c>
      <c r="C595" s="5" t="str">
        <f t="shared" si="189"/>
        <v>GRA for Distributed Solar Subsidy</v>
      </c>
      <c r="D595" s="4" t="s">
        <v>3468</v>
      </c>
      <c r="F595" s="4" t="s">
        <v>3473</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3469</v>
      </c>
      <c r="F596" s="4" t="s">
        <v>3474</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3470</v>
      </c>
      <c r="F597" s="4" t="s">
        <v>3475</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3471</v>
      </c>
      <c r="F598" s="4" t="s">
        <v>3476</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3450</v>
      </c>
      <c r="B599" s="4" t="s">
        <v>3455</v>
      </c>
      <c r="C599" s="4" t="s">
        <v>3464</v>
      </c>
      <c r="D599" s="4" t="s">
        <v>3467</v>
      </c>
      <c r="F599" s="4" t="s">
        <v>3472</v>
      </c>
      <c r="H599" s="435">
        <v>575</v>
      </c>
      <c r="I599" s="4" t="s">
        <v>48</v>
      </c>
      <c r="J599" s="336"/>
      <c r="K599" s="336"/>
      <c r="L599" s="79">
        <v>0</v>
      </c>
      <c r="M599" s="4">
        <v>10</v>
      </c>
      <c r="N599" s="4">
        <v>1</v>
      </c>
      <c r="O599" s="4" t="s">
        <v>3365</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3366</v>
      </c>
      <c r="R599" s="409"/>
      <c r="T599" s="4"/>
    </row>
    <row r="600" spans="1:20" ht="85.5">
      <c r="A600" s="5" t="str">
        <f>A$599</f>
        <v>Government Revenue Accounting</v>
      </c>
      <c r="B600" s="5" t="str">
        <f t="shared" ref="B600:C603" si="194">B$599</f>
        <v>Fuel Subsidy</v>
      </c>
      <c r="C600" s="5" t="str">
        <f t="shared" si="194"/>
        <v>GRA for Fuel Subsidies</v>
      </c>
      <c r="D600" s="4" t="s">
        <v>3468</v>
      </c>
      <c r="F600" s="4" t="s">
        <v>3473</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3469</v>
      </c>
      <c r="F601" s="4" t="s">
        <v>3474</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3470</v>
      </c>
      <c r="F602" s="4" t="s">
        <v>3475</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3471</v>
      </c>
      <c r="F603" s="4" t="s">
        <v>3476</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3450</v>
      </c>
      <c r="B604" s="4" t="s">
        <v>3456</v>
      </c>
      <c r="C604" s="4" t="s">
        <v>3465</v>
      </c>
      <c r="D604" s="4" t="s">
        <v>3467</v>
      </c>
      <c r="F604" s="4" t="s">
        <v>3472</v>
      </c>
      <c r="H604" s="435">
        <v>580</v>
      </c>
      <c r="I604" s="4" t="s">
        <v>48</v>
      </c>
      <c r="J604" s="336"/>
      <c r="K604" s="336"/>
      <c r="L604" s="79">
        <v>0</v>
      </c>
      <c r="M604" s="4">
        <v>10</v>
      </c>
      <c r="N604" s="4">
        <v>1</v>
      </c>
      <c r="O604" s="4" t="s">
        <v>3365</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3366</v>
      </c>
      <c r="R604" s="409"/>
      <c r="T604" s="4"/>
    </row>
    <row r="605" spans="1:20" ht="85.5">
      <c r="A605" s="5" t="str">
        <f>A$604</f>
        <v>Government Revenue Accounting</v>
      </c>
      <c r="B605" s="5" t="str">
        <f t="shared" ref="B605:C608" si="199">B$604</f>
        <v>National Debt Interest</v>
      </c>
      <c r="C605" s="5" t="str">
        <f t="shared" si="199"/>
        <v>GRA for National Debt Interest</v>
      </c>
      <c r="D605" s="4" t="s">
        <v>3468</v>
      </c>
      <c r="F605" s="4" t="s">
        <v>3473</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3469</v>
      </c>
      <c r="F606" s="4" t="s">
        <v>3474</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3470</v>
      </c>
      <c r="F607" s="4" t="s">
        <v>3475</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3471</v>
      </c>
      <c r="F608" s="4" t="s">
        <v>3476</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3450</v>
      </c>
      <c r="B609" s="4" t="s">
        <v>3457</v>
      </c>
      <c r="C609" s="4" t="s">
        <v>3466</v>
      </c>
      <c r="D609" s="4" t="s">
        <v>3467</v>
      </c>
      <c r="F609" s="4" t="s">
        <v>3472</v>
      </c>
      <c r="H609" s="435">
        <v>585</v>
      </c>
      <c r="I609" s="4" t="s">
        <v>48</v>
      </c>
      <c r="J609" s="336"/>
      <c r="K609" s="336"/>
      <c r="L609" s="79">
        <v>0</v>
      </c>
      <c r="M609" s="4">
        <v>10</v>
      </c>
      <c r="N609" s="4">
        <v>1</v>
      </c>
      <c r="O609" s="4" t="s">
        <v>3365</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3366</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3468</v>
      </c>
      <c r="F610" s="4" t="s">
        <v>3473</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3469</v>
      </c>
      <c r="F611" s="4" t="s">
        <v>3474</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3470</v>
      </c>
      <c r="F612" s="4" t="s">
        <v>3475</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3471</v>
      </c>
      <c r="F613" s="4" t="s">
        <v>3476</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3227</v>
      </c>
      <c r="B1" s="466"/>
    </row>
    <row r="2" spans="1:2">
      <c r="A2" s="413" t="s">
        <v>3228</v>
      </c>
      <c r="B2" s="413" t="s">
        <v>3229</v>
      </c>
    </row>
    <row r="3" spans="1:2">
      <c r="A3" s="414" t="s">
        <v>399</v>
      </c>
      <c r="B3" s="343" t="str">
        <f>A3</f>
        <v>million metric tons / year</v>
      </c>
    </row>
    <row r="4" spans="1:2">
      <c r="A4" s="414" t="s">
        <v>3335</v>
      </c>
      <c r="B4" s="343" t="str">
        <f>A4</f>
        <v>g CO2e / 2019 dollar</v>
      </c>
    </row>
    <row r="5" spans="1:2">
      <c r="A5" s="415" t="s">
        <v>2528</v>
      </c>
      <c r="B5" s="343" t="str">
        <f t="shared" ref="B5:B40" si="0">A5</f>
        <v>thousand metric tons / year</v>
      </c>
    </row>
    <row r="6" spans="1:2">
      <c r="A6" s="415" t="s">
        <v>3336</v>
      </c>
      <c r="B6" s="343" t="str">
        <f>A6</f>
        <v>g CO2 / 2019 dollar</v>
      </c>
    </row>
    <row r="7" spans="1:2">
      <c r="A7" s="415" t="s">
        <v>3337</v>
      </c>
      <c r="B7" s="343" t="str">
        <f t="shared" si="0"/>
        <v>2019 dollars / ton CO2e abated, Annual average abatement potential (MtCO2e)</v>
      </c>
    </row>
    <row r="8" spans="1:2">
      <c r="A8" s="415" t="s">
        <v>3338</v>
      </c>
      <c r="B8" s="343" t="str">
        <f t="shared" si="0"/>
        <v>billion 2019 dollars / year</v>
      </c>
    </row>
    <row r="9" spans="1:2">
      <c r="A9" s="415" t="s">
        <v>3384</v>
      </c>
      <c r="B9" s="343" t="str">
        <f t="shared" si="0"/>
        <v>billion 2019 dollars</v>
      </c>
    </row>
    <row r="10" spans="1:2">
      <c r="A10" s="415" t="s">
        <v>3278</v>
      </c>
      <c r="B10" s="343" t="str">
        <f t="shared" si="0"/>
        <v>jobs</v>
      </c>
    </row>
    <row r="11" spans="1:2">
      <c r="A11" s="415" t="s">
        <v>3325</v>
      </c>
      <c r="B11" s="343" t="str">
        <f t="shared" si="0"/>
        <v>incidents / year</v>
      </c>
    </row>
    <row r="12" spans="1:2">
      <c r="A12" s="415" t="s">
        <v>3300</v>
      </c>
      <c r="B12" s="343" t="str">
        <f t="shared" si="0"/>
        <v>% change</v>
      </c>
    </row>
    <row r="13" spans="1:2">
      <c r="A13" s="415" t="s">
        <v>3339</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3340</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3341</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3342</v>
      </c>
      <c r="B32" s="343" t="str">
        <f t="shared" si="0"/>
        <v>2019 dollars / short ton</v>
      </c>
    </row>
    <row r="33" spans="1:2">
      <c r="A33" s="415" t="s">
        <v>3343</v>
      </c>
      <c r="B33" s="343" t="str">
        <f t="shared" si="0"/>
        <v>2019 dollars / thousand cubic feet</v>
      </c>
    </row>
    <row r="34" spans="1:2">
      <c r="A34" s="415" t="s">
        <v>3344</v>
      </c>
      <c r="B34" s="343" t="str">
        <f t="shared" si="0"/>
        <v>2019 dollars / gallon</v>
      </c>
    </row>
    <row r="35" spans="1:2">
      <c r="A35" s="415" t="s">
        <v>3345</v>
      </c>
      <c r="B35" s="343" t="str">
        <f t="shared" si="0"/>
        <v>2019 dollars / barrel</v>
      </c>
    </row>
    <row r="36" spans="1:2">
      <c r="A36" s="415" t="s">
        <v>3346</v>
      </c>
      <c r="B36" s="343" t="str">
        <f t="shared" si="0"/>
        <v>2019 dollars / kg</v>
      </c>
    </row>
    <row r="37" spans="1:2">
      <c r="A37" s="415" t="s">
        <v>3347</v>
      </c>
      <c r="B37" s="343" t="str">
        <f t="shared" si="0"/>
        <v>2019 dollars / kilowatt-hour (kWh)</v>
      </c>
    </row>
    <row r="38" spans="1:2">
      <c r="A38" s="415" t="s">
        <v>3348</v>
      </c>
      <c r="B38" s="343" t="str">
        <f t="shared" si="0"/>
        <v>cost of eqpt. to capture 1 metric ton CO2e/yr (2019 dollars)</v>
      </c>
    </row>
    <row r="39" spans="1:2">
      <c r="A39" s="415" t="s">
        <v>3349</v>
      </c>
      <c r="B39" s="343" t="str">
        <f t="shared" si="0"/>
        <v>million 2019 dollars / megawatt (MW)</v>
      </c>
    </row>
    <row r="40" spans="1:2">
      <c r="A40" s="415" t="s">
        <v>3350</v>
      </c>
      <c r="B40" s="343" t="str">
        <f t="shared" si="0"/>
        <v>cost of eqpt. to produce 1 kg H2/yr (2019 dollars)</v>
      </c>
    </row>
    <row r="42" spans="1:2">
      <c r="A42" s="466" t="s">
        <v>3231</v>
      </c>
      <c r="B42" s="466"/>
    </row>
    <row r="43" spans="1:2">
      <c r="A43" s="413" t="s">
        <v>3228</v>
      </c>
      <c r="B43" s="413" t="s">
        <v>3229</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17" activePane="bottomLeft" state="frozen"/>
      <selection pane="bottomLeft" activeCell="J38" sqref="J38: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3230</v>
      </c>
      <c r="D1" s="339" t="s">
        <v>66</v>
      </c>
      <c r="E1" s="339" t="s">
        <v>68</v>
      </c>
      <c r="F1" s="416" t="s">
        <v>494</v>
      </c>
      <c r="G1" s="339" t="s">
        <v>67</v>
      </c>
      <c r="H1" s="339" t="s">
        <v>2541</v>
      </c>
      <c r="I1" s="340" t="s">
        <v>338</v>
      </c>
      <c r="J1" s="436" t="s">
        <v>3478</v>
      </c>
      <c r="K1" s="436" t="s">
        <v>3479</v>
      </c>
      <c r="L1" s="436" t="s">
        <v>3480</v>
      </c>
      <c r="M1" s="436" t="s">
        <v>3481</v>
      </c>
      <c r="N1" s="436" t="s">
        <v>3482</v>
      </c>
      <c r="O1" s="436" t="s">
        <v>3483</v>
      </c>
      <c r="P1" s="436" t="s">
        <v>3484</v>
      </c>
      <c r="Q1" s="436" t="s">
        <v>3485</v>
      </c>
      <c r="R1" s="436" t="s">
        <v>3486</v>
      </c>
      <c r="S1" s="436" t="s">
        <v>3487</v>
      </c>
    </row>
    <row r="2" spans="1:19" ht="57">
      <c r="A2" s="346" t="s">
        <v>2549</v>
      </c>
      <c r="B2" s="344" t="s">
        <v>2550</v>
      </c>
      <c r="C2" s="411">
        <v>1</v>
      </c>
      <c r="D2" s="344" t="s">
        <v>69</v>
      </c>
      <c r="E2" s="344" t="s">
        <v>70</v>
      </c>
      <c r="F2" s="4" t="str">
        <f>UnitControlCenter!$B$3</f>
        <v>million metric tons / year</v>
      </c>
      <c r="G2" s="344" t="s">
        <v>197</v>
      </c>
      <c r="J2" s="79" t="s">
        <v>3587</v>
      </c>
      <c r="K2" s="79">
        <v>2030</v>
      </c>
      <c r="L2" s="79">
        <v>48.36</v>
      </c>
      <c r="M2" s="79">
        <v>48.36</v>
      </c>
      <c r="N2" s="79" t="s">
        <v>3605</v>
      </c>
    </row>
    <row r="3" spans="1:19" ht="57">
      <c r="A3" s="346" t="s">
        <v>2549</v>
      </c>
      <c r="B3" s="344" t="s">
        <v>2551</v>
      </c>
      <c r="C3" s="348">
        <v>1</v>
      </c>
      <c r="D3" s="345" t="s">
        <v>69</v>
      </c>
      <c r="E3" s="345" t="s">
        <v>70</v>
      </c>
      <c r="F3" s="4" t="str">
        <f>UnitControlCenter!$B$3</f>
        <v>million metric tons / year</v>
      </c>
      <c r="G3" s="344" t="s">
        <v>2517</v>
      </c>
      <c r="I3" s="344"/>
      <c r="J3" s="79" t="s">
        <v>3587</v>
      </c>
      <c r="K3" s="79">
        <v>2030</v>
      </c>
      <c r="L3" s="79">
        <v>73.59</v>
      </c>
      <c r="M3" s="79">
        <v>73.59</v>
      </c>
      <c r="N3" s="79" t="s">
        <v>3604</v>
      </c>
    </row>
    <row r="4" spans="1:19" ht="71.25">
      <c r="A4" s="346" t="s">
        <v>2549</v>
      </c>
      <c r="B4" s="345" t="s">
        <v>2552</v>
      </c>
      <c r="C4" s="411">
        <v>1</v>
      </c>
      <c r="D4" s="344" t="s">
        <v>71</v>
      </c>
      <c r="E4" s="344" t="s">
        <v>72</v>
      </c>
      <c r="F4" s="4" t="str">
        <f>UnitControlCenter!$B$3</f>
        <v>million metric tons / year</v>
      </c>
      <c r="G4" s="344" t="s">
        <v>3200</v>
      </c>
      <c r="H4" s="344" t="s">
        <v>3201</v>
      </c>
      <c r="I4" s="344" t="s">
        <v>3202</v>
      </c>
    </row>
    <row r="5" spans="1:19" ht="28.5">
      <c r="A5" s="346" t="s">
        <v>2549</v>
      </c>
      <c r="B5" s="345" t="s">
        <v>2553</v>
      </c>
      <c r="C5" s="411">
        <v>1</v>
      </c>
      <c r="D5" s="344" t="s">
        <v>71</v>
      </c>
      <c r="E5" s="344" t="s">
        <v>72</v>
      </c>
      <c r="F5" s="4" t="str">
        <f>UnitControlCenter!$B$3</f>
        <v>million metric tons / year</v>
      </c>
      <c r="G5" s="344" t="s">
        <v>3203</v>
      </c>
      <c r="H5" s="344" t="s">
        <v>3204</v>
      </c>
      <c r="I5" s="344" t="s">
        <v>3205</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3288</v>
      </c>
      <c r="C7" s="412">
        <v>0</v>
      </c>
      <c r="D7" s="344" t="s">
        <v>69</v>
      </c>
      <c r="E7" s="344" t="s">
        <v>70</v>
      </c>
      <c r="F7" s="1" t="str">
        <f>UnitControlCenter!$B$4</f>
        <v>g CO2e / 2019 dollar</v>
      </c>
      <c r="G7" s="344" t="s">
        <v>3233</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3587</v>
      </c>
      <c r="K9" s="79">
        <v>2030</v>
      </c>
      <c r="L9" s="79">
        <v>7.14</v>
      </c>
      <c r="M9" s="79">
        <v>7.14</v>
      </c>
      <c r="N9" s="79" t="s">
        <v>3588</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3587</v>
      </c>
      <c r="K11" s="79">
        <v>2030</v>
      </c>
      <c r="L11" s="79">
        <v>4.5199999999999996</v>
      </c>
      <c r="M11" s="79">
        <v>4.5199999999999996</v>
      </c>
      <c r="N11" s="79" t="s">
        <v>3589</v>
      </c>
    </row>
    <row r="12" spans="1:19" ht="71.25">
      <c r="A12" s="346" t="s">
        <v>2549</v>
      </c>
      <c r="B12" s="345" t="s">
        <v>9</v>
      </c>
      <c r="C12" s="411">
        <v>1</v>
      </c>
      <c r="D12" s="344" t="s">
        <v>69</v>
      </c>
      <c r="E12" s="344" t="s">
        <v>70</v>
      </c>
      <c r="F12" s="4" t="str">
        <f>UnitControlCenter!$B$3</f>
        <v>million metric tons / year</v>
      </c>
      <c r="G12" s="344" t="s">
        <v>2755</v>
      </c>
      <c r="J12" s="79" t="s">
        <v>3587</v>
      </c>
      <c r="K12" s="79">
        <v>2030</v>
      </c>
      <c r="L12" s="79">
        <v>21.66</v>
      </c>
      <c r="M12" s="79">
        <v>21.66</v>
      </c>
      <c r="N12" s="79" t="s">
        <v>3606</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3587</v>
      </c>
      <c r="K14" s="79">
        <v>2030</v>
      </c>
      <c r="L14" s="79">
        <v>33.94</v>
      </c>
      <c r="M14" s="79">
        <v>33.94</v>
      </c>
      <c r="N14" s="79" t="s">
        <v>3590</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3303</v>
      </c>
      <c r="H28" s="79" t="s">
        <v>3304</v>
      </c>
      <c r="I28" s="344" t="s">
        <v>3305</v>
      </c>
    </row>
    <row r="29" spans="1:19" ht="85.5">
      <c r="A29" s="345" t="s">
        <v>2556</v>
      </c>
      <c r="B29" s="345" t="s">
        <v>2813</v>
      </c>
      <c r="C29" s="411">
        <v>1</v>
      </c>
      <c r="D29" s="344" t="s">
        <v>71</v>
      </c>
      <c r="E29" s="344" t="s">
        <v>72</v>
      </c>
      <c r="F29" s="4" t="str">
        <f>UnitControlCenter!$B$3</f>
        <v>million metric tons / year</v>
      </c>
      <c r="G29" s="344" t="s">
        <v>3306</v>
      </c>
      <c r="H29" s="79" t="s">
        <v>3307</v>
      </c>
      <c r="I29" s="344" t="s">
        <v>3308</v>
      </c>
    </row>
    <row r="30" spans="1:19" ht="57">
      <c r="A30" s="345" t="s">
        <v>2556</v>
      </c>
      <c r="B30" s="345" t="s">
        <v>2557</v>
      </c>
      <c r="C30" s="419">
        <v>1</v>
      </c>
      <c r="D30" s="344" t="s">
        <v>71</v>
      </c>
      <c r="E30" s="344" t="s">
        <v>72</v>
      </c>
      <c r="F30" s="7" t="str">
        <f>UnitControlCenter!$B$3</f>
        <v>million metric tons / year</v>
      </c>
      <c r="G30" s="410" t="s">
        <v>3309</v>
      </c>
      <c r="H30" s="410" t="s">
        <v>3310</v>
      </c>
      <c r="I30" s="344" t="s">
        <v>3311</v>
      </c>
    </row>
    <row r="31" spans="1:19" ht="14.65" thickBot="1">
      <c r="A31" s="390" t="s">
        <v>2556</v>
      </c>
      <c r="B31" s="390" t="s">
        <v>3288</v>
      </c>
      <c r="C31" s="418">
        <v>0</v>
      </c>
      <c r="D31" s="391" t="s">
        <v>69</v>
      </c>
      <c r="E31" s="391" t="s">
        <v>70</v>
      </c>
      <c r="F31" s="421" t="str">
        <f>UnitControlCenter!$B$6</f>
        <v>g CO2 / 2019 dollar</v>
      </c>
      <c r="G31" s="392" t="s">
        <v>3232</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3492</v>
      </c>
      <c r="F32" s="4" t="str">
        <f>UnitControlCenter!$B$3</f>
        <v>million metric tons / year</v>
      </c>
      <c r="G32" s="79" t="s">
        <v>197</v>
      </c>
      <c r="I32" s="344"/>
      <c r="J32" s="79" t="s">
        <v>3587</v>
      </c>
      <c r="K32" s="79">
        <v>2030</v>
      </c>
      <c r="L32" s="79">
        <v>48.36</v>
      </c>
      <c r="M32" s="79">
        <v>48.36</v>
      </c>
      <c r="N32" s="79" t="s">
        <v>3605</v>
      </c>
    </row>
    <row r="33" spans="1:19">
      <c r="A33" s="345" t="s">
        <v>3100</v>
      </c>
      <c r="B33" s="345" t="s">
        <v>151</v>
      </c>
      <c r="C33" s="411">
        <v>1</v>
      </c>
      <c r="D33" s="344" t="s">
        <v>69</v>
      </c>
      <c r="E33" s="344" t="s">
        <v>3492</v>
      </c>
      <c r="F33" s="4" t="str">
        <f>UnitControlCenter!$B$3</f>
        <v>million metric tons / year</v>
      </c>
      <c r="G33" s="344" t="s">
        <v>2711</v>
      </c>
      <c r="I33" s="344"/>
    </row>
    <row r="34" spans="1:19" ht="42.75">
      <c r="A34" s="345" t="s">
        <v>3100</v>
      </c>
      <c r="B34" s="345" t="s">
        <v>2709</v>
      </c>
      <c r="C34" s="411">
        <v>1</v>
      </c>
      <c r="D34" s="344" t="s">
        <v>69</v>
      </c>
      <c r="E34" s="344" t="s">
        <v>3492</v>
      </c>
      <c r="F34" s="4" t="str">
        <f>UnitControlCenter!$B$3</f>
        <v>million metric tons / year</v>
      </c>
      <c r="G34" s="344" t="s">
        <v>2712</v>
      </c>
      <c r="I34" s="344"/>
      <c r="J34" s="79" t="s">
        <v>3587</v>
      </c>
      <c r="K34" s="79">
        <v>2030</v>
      </c>
      <c r="L34" s="79">
        <v>7.14</v>
      </c>
      <c r="M34" s="79">
        <v>7.14</v>
      </c>
      <c r="N34" s="79" t="s">
        <v>3588</v>
      </c>
    </row>
    <row r="35" spans="1:19">
      <c r="A35" s="345" t="s">
        <v>3100</v>
      </c>
      <c r="B35" s="345" t="s">
        <v>2799</v>
      </c>
      <c r="C35" s="411">
        <v>1</v>
      </c>
      <c r="D35" s="344" t="s">
        <v>69</v>
      </c>
      <c r="E35" s="344" t="s">
        <v>3492</v>
      </c>
      <c r="F35" s="4" t="str">
        <f>UnitControlCenter!$B$3</f>
        <v>million metric tons / year</v>
      </c>
      <c r="G35" s="344" t="s">
        <v>2812</v>
      </c>
      <c r="I35" s="344"/>
    </row>
    <row r="36" spans="1:19" ht="42.75">
      <c r="A36" s="345" t="s">
        <v>3100</v>
      </c>
      <c r="B36" s="345" t="s">
        <v>102</v>
      </c>
      <c r="C36" s="411">
        <v>1</v>
      </c>
      <c r="D36" s="344" t="s">
        <v>69</v>
      </c>
      <c r="E36" s="344" t="s">
        <v>3492</v>
      </c>
      <c r="F36" s="4" t="str">
        <f>UnitControlCenter!$B$3</f>
        <v>million metric tons / year</v>
      </c>
      <c r="G36" s="344" t="s">
        <v>2713</v>
      </c>
      <c r="I36" s="344"/>
      <c r="J36" s="79" t="s">
        <v>3587</v>
      </c>
      <c r="K36" s="79">
        <v>2030</v>
      </c>
      <c r="L36" s="79">
        <v>4.5199999999999996</v>
      </c>
      <c r="M36" s="79">
        <v>4.5199999999999996</v>
      </c>
      <c r="N36" s="79" t="s">
        <v>3589</v>
      </c>
    </row>
    <row r="37" spans="1:19" ht="71.25">
      <c r="A37" s="345" t="s">
        <v>3100</v>
      </c>
      <c r="B37" s="345" t="s">
        <v>9</v>
      </c>
      <c r="C37" s="411">
        <v>1</v>
      </c>
      <c r="D37" s="344" t="s">
        <v>69</v>
      </c>
      <c r="E37" s="344" t="s">
        <v>3492</v>
      </c>
      <c r="F37" s="4" t="str">
        <f>UnitControlCenter!$B$3</f>
        <v>million metric tons / year</v>
      </c>
      <c r="G37" s="344" t="s">
        <v>2755</v>
      </c>
      <c r="I37" s="344"/>
      <c r="J37" s="79" t="s">
        <v>3587</v>
      </c>
      <c r="K37" s="79">
        <v>2030</v>
      </c>
      <c r="L37" s="79">
        <v>21.66</v>
      </c>
      <c r="M37" s="79">
        <v>21.66</v>
      </c>
      <c r="N37" s="79" t="s">
        <v>3606</v>
      </c>
    </row>
    <row r="38" spans="1:19" ht="57.4" thickBot="1">
      <c r="A38" s="390" t="s">
        <v>3100</v>
      </c>
      <c r="B38" s="390" t="s">
        <v>4</v>
      </c>
      <c r="C38" s="418">
        <v>1</v>
      </c>
      <c r="D38" s="391" t="s">
        <v>69</v>
      </c>
      <c r="E38" s="391" t="s">
        <v>3492</v>
      </c>
      <c r="F38" s="394" t="str">
        <f>UnitControlCenter!$B$3</f>
        <v>million metric tons / year</v>
      </c>
      <c r="G38" s="391" t="s">
        <v>2715</v>
      </c>
      <c r="H38" s="392"/>
      <c r="I38" s="391"/>
      <c r="J38" s="79" t="s">
        <v>3587</v>
      </c>
      <c r="K38" s="79">
        <v>2030</v>
      </c>
      <c r="L38" s="79">
        <v>33.94</v>
      </c>
      <c r="M38" s="79">
        <v>33.94</v>
      </c>
      <c r="N38" s="79" t="s">
        <v>3590</v>
      </c>
      <c r="O38" s="392"/>
      <c r="P38" s="392"/>
      <c r="Q38" s="392"/>
      <c r="R38" s="392"/>
      <c r="S38" s="392"/>
    </row>
    <row r="39" spans="1:19" ht="28.5">
      <c r="A39" s="345" t="s">
        <v>403</v>
      </c>
      <c r="B39" s="345" t="s">
        <v>3389</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3390</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3449</v>
      </c>
      <c r="C41" s="411">
        <v>1</v>
      </c>
      <c r="D41" s="344" t="s">
        <v>71</v>
      </c>
      <c r="E41" s="344" t="s">
        <v>70</v>
      </c>
      <c r="F41" s="4" t="str">
        <f>UnitControlCenter!$B$8</f>
        <v>billion 2019 dollars / year</v>
      </c>
      <c r="G41" s="79" t="s">
        <v>3391</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3378</v>
      </c>
      <c r="C43" s="433">
        <v>1</v>
      </c>
      <c r="D43" s="344" t="s">
        <v>71</v>
      </c>
      <c r="E43" s="344" t="s">
        <v>72</v>
      </c>
      <c r="F43" s="4" t="str">
        <f>UnitControlCenter!$B$8</f>
        <v>billion 2019 dollars / year</v>
      </c>
      <c r="G43" s="4" t="s">
        <v>3379</v>
      </c>
      <c r="H43" s="4" t="s">
        <v>3380</v>
      </c>
      <c r="I43" s="4" t="s">
        <v>3381</v>
      </c>
    </row>
    <row r="44" spans="1:19" ht="28.5">
      <c r="A44" s="345" t="s">
        <v>2558</v>
      </c>
      <c r="B44" s="389" t="s">
        <v>3383</v>
      </c>
      <c r="C44" s="419">
        <v>1</v>
      </c>
      <c r="D44" s="344" t="s">
        <v>69</v>
      </c>
      <c r="E44" s="344" t="s">
        <v>70</v>
      </c>
      <c r="F44" s="7" t="str">
        <f>UnitControlCenter!$B$9</f>
        <v>billion 2019 dollars</v>
      </c>
      <c r="G44" s="410" t="s">
        <v>3385</v>
      </c>
      <c r="H44" s="410"/>
      <c r="I44" s="344"/>
    </row>
    <row r="45" spans="1:19" ht="28.9" thickBot="1">
      <c r="A45" s="390" t="s">
        <v>2558</v>
      </c>
      <c r="B45" s="395" t="s">
        <v>3386</v>
      </c>
      <c r="C45" s="418">
        <v>1</v>
      </c>
      <c r="D45" s="391" t="s">
        <v>69</v>
      </c>
      <c r="E45" s="391" t="s">
        <v>70</v>
      </c>
      <c r="F45" s="394" t="str">
        <f>UnitControlCenter!$B$8</f>
        <v>billion 2019 dollars / year</v>
      </c>
      <c r="G45" s="392" t="s">
        <v>3387</v>
      </c>
      <c r="H45" s="392"/>
      <c r="I45" s="391"/>
      <c r="J45" s="392"/>
      <c r="K45" s="392"/>
      <c r="L45" s="392"/>
      <c r="M45" s="392"/>
      <c r="N45" s="392"/>
      <c r="O45" s="392"/>
      <c r="P45" s="392"/>
      <c r="Q45" s="392"/>
      <c r="R45" s="392"/>
      <c r="S45" s="392"/>
    </row>
    <row r="46" spans="1:19" ht="28.5">
      <c r="A46" s="345" t="s">
        <v>3275</v>
      </c>
      <c r="B46" s="389" t="s">
        <v>3292</v>
      </c>
      <c r="C46" s="426">
        <v>1</v>
      </c>
      <c r="D46" s="344" t="s">
        <v>71</v>
      </c>
      <c r="E46" s="344" t="s">
        <v>70</v>
      </c>
      <c r="F46" s="7" t="str">
        <f>UnitControlCenter!$B$10</f>
        <v>jobs</v>
      </c>
      <c r="G46" s="410" t="s">
        <v>3283</v>
      </c>
      <c r="H46" s="410" t="s">
        <v>3282</v>
      </c>
      <c r="I46" s="344" t="s">
        <v>2627</v>
      </c>
    </row>
    <row r="47" spans="1:19" ht="28.5">
      <c r="A47" s="345" t="s">
        <v>3275</v>
      </c>
      <c r="B47" s="389" t="s">
        <v>3293</v>
      </c>
      <c r="C47" s="429">
        <v>1</v>
      </c>
      <c r="D47" s="344" t="s">
        <v>71</v>
      </c>
      <c r="E47" s="344" t="s">
        <v>70</v>
      </c>
      <c r="F47" s="7" t="str">
        <f>UnitControlCenter!$B$10</f>
        <v>jobs</v>
      </c>
      <c r="G47" s="410" t="s">
        <v>3296</v>
      </c>
      <c r="H47" s="410" t="s">
        <v>3297</v>
      </c>
      <c r="I47" s="344" t="s">
        <v>3298</v>
      </c>
    </row>
    <row r="48" spans="1:19" ht="28.5">
      <c r="A48" s="345" t="s">
        <v>3275</v>
      </c>
      <c r="B48" s="389" t="s">
        <v>3358</v>
      </c>
      <c r="C48" s="431">
        <v>1</v>
      </c>
      <c r="D48" s="344" t="s">
        <v>71</v>
      </c>
      <c r="E48" s="344" t="s">
        <v>70</v>
      </c>
      <c r="F48" s="7" t="str">
        <f>UnitControlCenter!$B$10</f>
        <v>jobs</v>
      </c>
      <c r="G48" s="410" t="s">
        <v>3362</v>
      </c>
      <c r="H48" s="410" t="s">
        <v>3361</v>
      </c>
      <c r="I48" s="344" t="s">
        <v>3377</v>
      </c>
    </row>
    <row r="49" spans="1:19" ht="28.5">
      <c r="A49" s="345" t="s">
        <v>3275</v>
      </c>
      <c r="B49" s="389" t="s">
        <v>3489</v>
      </c>
      <c r="C49" s="437">
        <v>1</v>
      </c>
      <c r="D49" s="344" t="s">
        <v>71</v>
      </c>
      <c r="E49" s="344" t="s">
        <v>70</v>
      </c>
      <c r="F49" s="7" t="str">
        <f>UnitControlCenter!$B$10</f>
        <v>jobs</v>
      </c>
      <c r="G49" s="410" t="s">
        <v>3488</v>
      </c>
      <c r="H49" s="410" t="s">
        <v>3282</v>
      </c>
      <c r="I49" s="344" t="s">
        <v>2627</v>
      </c>
    </row>
    <row r="50" spans="1:19" ht="28.5">
      <c r="A50" s="345" t="s">
        <v>3275</v>
      </c>
      <c r="B50" s="389" t="s">
        <v>3277</v>
      </c>
      <c r="C50" s="426">
        <v>1</v>
      </c>
      <c r="D50" s="344" t="s">
        <v>71</v>
      </c>
      <c r="E50" s="344" t="s">
        <v>70</v>
      </c>
      <c r="F50" s="4" t="str">
        <f>UnitControlCenter!$B$8</f>
        <v>billion 2019 dollars / year</v>
      </c>
      <c r="G50" s="410" t="s">
        <v>3284</v>
      </c>
      <c r="H50" s="410" t="s">
        <v>3286</v>
      </c>
      <c r="I50" s="344" t="s">
        <v>2627</v>
      </c>
    </row>
    <row r="51" spans="1:19" ht="28.5">
      <c r="A51" s="345" t="s">
        <v>3275</v>
      </c>
      <c r="B51" s="389" t="s">
        <v>3299</v>
      </c>
      <c r="C51" s="430">
        <v>1</v>
      </c>
      <c r="D51" s="344" t="s">
        <v>71</v>
      </c>
      <c r="E51" s="344" t="s">
        <v>70</v>
      </c>
      <c r="F51" s="4" t="str">
        <f>UnitControlCenter!$B$12</f>
        <v>% change</v>
      </c>
      <c r="G51" s="410" t="s">
        <v>3301</v>
      </c>
      <c r="H51" s="410" t="s">
        <v>3286</v>
      </c>
      <c r="I51" s="344" t="s">
        <v>2627</v>
      </c>
    </row>
    <row r="52" spans="1:19" ht="28.5">
      <c r="A52" s="345" t="s">
        <v>3275</v>
      </c>
      <c r="B52" s="389" t="s">
        <v>3359</v>
      </c>
      <c r="C52" s="431">
        <v>1</v>
      </c>
      <c r="D52" s="344" t="s">
        <v>71</v>
      </c>
      <c r="E52" s="344" t="s">
        <v>70</v>
      </c>
      <c r="F52" s="4" t="str">
        <f>UnitControlCenter!$B$8</f>
        <v>billion 2019 dollars / year</v>
      </c>
      <c r="G52" s="410" t="s">
        <v>3363</v>
      </c>
      <c r="H52" s="410" t="s">
        <v>3361</v>
      </c>
      <c r="I52" s="344" t="s">
        <v>3377</v>
      </c>
    </row>
    <row r="53" spans="1:19" ht="42.75">
      <c r="A53" s="345" t="s">
        <v>3275</v>
      </c>
      <c r="B53" s="389" t="s">
        <v>3291</v>
      </c>
      <c r="C53" s="426">
        <v>1</v>
      </c>
      <c r="D53" s="344" t="s">
        <v>71</v>
      </c>
      <c r="E53" s="344" t="s">
        <v>70</v>
      </c>
      <c r="F53" s="4" t="str">
        <f>UnitControlCenter!$B$8</f>
        <v>billion 2019 dollars / year</v>
      </c>
      <c r="G53" s="410" t="s">
        <v>3287</v>
      </c>
      <c r="H53" s="410" t="s">
        <v>3285</v>
      </c>
      <c r="I53" s="344" t="s">
        <v>2627</v>
      </c>
    </row>
    <row r="54" spans="1:19" ht="28.5">
      <c r="A54" s="345" t="s">
        <v>3275</v>
      </c>
      <c r="B54" s="389" t="s">
        <v>3289</v>
      </c>
      <c r="C54" s="419">
        <v>1</v>
      </c>
      <c r="D54" s="344" t="s">
        <v>69</v>
      </c>
      <c r="E54" s="344" t="s">
        <v>70</v>
      </c>
      <c r="F54" s="7" t="str">
        <f>UnitControlCenter!$B$13</f>
        <v>2019 dollars / employee-year</v>
      </c>
      <c r="G54" s="410" t="s">
        <v>3290</v>
      </c>
      <c r="H54" s="410"/>
      <c r="I54" s="344"/>
    </row>
    <row r="55" spans="1:19" ht="28.9" thickBot="1">
      <c r="A55" s="390" t="s">
        <v>3275</v>
      </c>
      <c r="B55" s="395" t="s">
        <v>3360</v>
      </c>
      <c r="C55" s="418">
        <v>1</v>
      </c>
      <c r="D55" s="391" t="s">
        <v>71</v>
      </c>
      <c r="E55" s="391" t="s">
        <v>70</v>
      </c>
      <c r="F55" s="394" t="str">
        <f>UnitControlCenter!$B$8</f>
        <v>billion 2019 dollars / year</v>
      </c>
      <c r="G55" s="392" t="s">
        <v>3364</v>
      </c>
      <c r="H55" s="392" t="s">
        <v>3361</v>
      </c>
      <c r="I55" s="391" t="s">
        <v>3377</v>
      </c>
      <c r="J55" s="392"/>
      <c r="K55" s="392"/>
      <c r="L55" s="392"/>
      <c r="M55" s="392"/>
      <c r="N55" s="392"/>
      <c r="O55" s="392"/>
      <c r="P55" s="392"/>
      <c r="Q55" s="392"/>
      <c r="R55" s="392"/>
      <c r="S55" s="392"/>
    </row>
    <row r="56" spans="1:19" ht="71.25">
      <c r="A56" s="345" t="s">
        <v>3276</v>
      </c>
      <c r="B56" s="345" t="s">
        <v>3021</v>
      </c>
      <c r="C56" s="411">
        <v>1</v>
      </c>
      <c r="D56" s="344" t="s">
        <v>71</v>
      </c>
      <c r="E56" s="344" t="s">
        <v>70</v>
      </c>
      <c r="F56" s="4" t="str">
        <f>UnitControlCenter!$B$8</f>
        <v>billion 2019 dollars / year</v>
      </c>
      <c r="G56" s="4" t="s">
        <v>3022</v>
      </c>
      <c r="H56" s="4" t="s">
        <v>3023</v>
      </c>
      <c r="I56" s="4" t="s">
        <v>2996</v>
      </c>
    </row>
    <row r="57" spans="1:19" ht="42.75">
      <c r="A57" s="345" t="s">
        <v>3276</v>
      </c>
      <c r="B57" s="345" t="s">
        <v>3025</v>
      </c>
      <c r="C57" s="411">
        <v>1</v>
      </c>
      <c r="D57" s="344" t="s">
        <v>71</v>
      </c>
      <c r="E57" s="344" t="s">
        <v>70</v>
      </c>
      <c r="F57" s="4" t="str">
        <f>UnitControlCenter!$B$8</f>
        <v>billion 2019 dollars / year</v>
      </c>
      <c r="G57" s="4" t="s">
        <v>3035</v>
      </c>
      <c r="H57" s="4" t="s">
        <v>3036</v>
      </c>
      <c r="I57" s="4" t="s">
        <v>3037</v>
      </c>
    </row>
    <row r="58" spans="1:19" ht="57">
      <c r="A58" s="345" t="s">
        <v>3276</v>
      </c>
      <c r="B58" s="345" t="s">
        <v>3026</v>
      </c>
      <c r="C58" s="411">
        <v>1</v>
      </c>
      <c r="D58" s="344" t="s">
        <v>71</v>
      </c>
      <c r="E58" s="344" t="s">
        <v>70</v>
      </c>
      <c r="F58" s="4" t="str">
        <f>UnitControlCenter!$B$8</f>
        <v>billion 2019 dollars / year</v>
      </c>
      <c r="G58" s="4" t="s">
        <v>3046</v>
      </c>
      <c r="H58" s="4" t="s">
        <v>3044</v>
      </c>
      <c r="I58" s="4" t="s">
        <v>3045</v>
      </c>
    </row>
    <row r="59" spans="1:19" ht="42.75">
      <c r="A59" s="345" t="s">
        <v>3276</v>
      </c>
      <c r="B59" s="345" t="s">
        <v>3027</v>
      </c>
      <c r="C59" s="411">
        <v>1</v>
      </c>
      <c r="D59" s="344" t="s">
        <v>71</v>
      </c>
      <c r="E59" s="344" t="s">
        <v>70</v>
      </c>
      <c r="F59" s="4" t="str">
        <f>UnitControlCenter!$B$8</f>
        <v>billion 2019 dollars / year</v>
      </c>
      <c r="G59" s="4" t="s">
        <v>3040</v>
      </c>
      <c r="H59" s="4" t="s">
        <v>3036</v>
      </c>
      <c r="I59" s="4" t="s">
        <v>3038</v>
      </c>
    </row>
    <row r="60" spans="1:19" ht="42.75">
      <c r="A60" s="345" t="s">
        <v>3276</v>
      </c>
      <c r="B60" s="345" t="s">
        <v>3028</v>
      </c>
      <c r="C60" s="411">
        <v>1</v>
      </c>
      <c r="D60" s="344" t="s">
        <v>71</v>
      </c>
      <c r="E60" s="344" t="s">
        <v>70</v>
      </c>
      <c r="F60" s="4" t="str">
        <f>UnitControlCenter!$B$8</f>
        <v>billion 2019 dollars / year</v>
      </c>
      <c r="G60" s="4" t="s">
        <v>3041</v>
      </c>
      <c r="H60" s="4" t="s">
        <v>3036</v>
      </c>
      <c r="I60" s="4" t="s">
        <v>3039</v>
      </c>
    </row>
    <row r="61" spans="1:19" ht="57">
      <c r="A61" s="345" t="s">
        <v>3276</v>
      </c>
      <c r="B61" s="345" t="s">
        <v>3029</v>
      </c>
      <c r="C61" s="411">
        <v>1</v>
      </c>
      <c r="D61" s="344" t="s">
        <v>71</v>
      </c>
      <c r="E61" s="344" t="s">
        <v>70</v>
      </c>
      <c r="F61" s="4" t="str">
        <f>UnitControlCenter!$B$8</f>
        <v>billion 2019 dollars / year</v>
      </c>
      <c r="G61" s="4" t="s">
        <v>3047</v>
      </c>
      <c r="H61" s="4" t="s">
        <v>3044</v>
      </c>
      <c r="I61" s="4" t="s">
        <v>3045</v>
      </c>
    </row>
    <row r="62" spans="1:19" ht="57">
      <c r="A62" s="345" t="s">
        <v>3276</v>
      </c>
      <c r="B62" s="345" t="s">
        <v>3030</v>
      </c>
      <c r="C62" s="411">
        <v>1</v>
      </c>
      <c r="D62" s="344" t="s">
        <v>71</v>
      </c>
      <c r="E62" s="344" t="s">
        <v>70</v>
      </c>
      <c r="F62" s="4" t="str">
        <f>UnitControlCenter!$B$8</f>
        <v>billion 2019 dollars / year</v>
      </c>
      <c r="G62" s="4" t="s">
        <v>3048</v>
      </c>
      <c r="H62" s="4" t="s">
        <v>3044</v>
      </c>
      <c r="I62" s="4" t="s">
        <v>3045</v>
      </c>
    </row>
    <row r="63" spans="1:19" ht="57">
      <c r="A63" s="345" t="s">
        <v>3276</v>
      </c>
      <c r="B63" s="345" t="s">
        <v>3031</v>
      </c>
      <c r="C63" s="411">
        <v>1</v>
      </c>
      <c r="D63" s="344" t="s">
        <v>71</v>
      </c>
      <c r="E63" s="344" t="s">
        <v>70</v>
      </c>
      <c r="F63" s="4" t="str">
        <f>UnitControlCenter!$B$8</f>
        <v>billion 2019 dollars / year</v>
      </c>
      <c r="G63" s="4" t="s">
        <v>3049</v>
      </c>
      <c r="H63" s="4" t="s">
        <v>3044</v>
      </c>
      <c r="I63" s="4" t="s">
        <v>3045</v>
      </c>
    </row>
    <row r="64" spans="1:19" ht="57">
      <c r="A64" s="345" t="s">
        <v>3276</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3276</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3490</v>
      </c>
      <c r="C66" s="437">
        <v>1</v>
      </c>
      <c r="D66" s="344" t="s">
        <v>69</v>
      </c>
      <c r="E66" s="344" t="s">
        <v>3493</v>
      </c>
      <c r="F66" s="4" t="str">
        <f>UnitControlCenter!$B$11</f>
        <v>incidents / year</v>
      </c>
      <c r="G66" s="344" t="s">
        <v>3326</v>
      </c>
      <c r="I66" s="344"/>
    </row>
    <row r="67" spans="1:19">
      <c r="A67" s="345" t="s">
        <v>2559</v>
      </c>
      <c r="B67" s="345" t="s">
        <v>3318</v>
      </c>
      <c r="C67" s="411">
        <v>1</v>
      </c>
      <c r="D67" s="344" t="s">
        <v>69</v>
      </c>
      <c r="E67" s="344" t="s">
        <v>70</v>
      </c>
      <c r="F67" s="4" t="str">
        <f>UnitControlCenter!$B$11</f>
        <v>incidents / year</v>
      </c>
      <c r="G67" s="344" t="s">
        <v>3326</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3319</v>
      </c>
      <c r="C69" s="419">
        <v>1</v>
      </c>
      <c r="D69" s="344" t="s">
        <v>69</v>
      </c>
      <c r="E69" s="344" t="s">
        <v>70</v>
      </c>
      <c r="F69" s="4" t="str">
        <f>UnitControlCenter!$B$11</f>
        <v>incidents / year</v>
      </c>
      <c r="G69" s="344" t="s">
        <v>3327</v>
      </c>
      <c r="H69" s="410"/>
      <c r="I69" s="344"/>
    </row>
    <row r="70" spans="1:19" ht="28.5">
      <c r="A70" s="345" t="s">
        <v>2559</v>
      </c>
      <c r="B70" s="345" t="s">
        <v>3320</v>
      </c>
      <c r="C70" s="419">
        <v>1</v>
      </c>
      <c r="D70" s="344" t="s">
        <v>69</v>
      </c>
      <c r="E70" s="344" t="s">
        <v>70</v>
      </c>
      <c r="F70" s="4" t="str">
        <f>UnitControlCenter!$B$11</f>
        <v>incidents / year</v>
      </c>
      <c r="G70" s="344" t="s">
        <v>3328</v>
      </c>
      <c r="H70" s="410"/>
      <c r="I70" s="344"/>
    </row>
    <row r="71" spans="1:19">
      <c r="A71" s="345" t="s">
        <v>2559</v>
      </c>
      <c r="B71" s="345" t="s">
        <v>3333</v>
      </c>
      <c r="C71" s="419">
        <v>1</v>
      </c>
      <c r="D71" s="344" t="s">
        <v>69</v>
      </c>
      <c r="E71" s="344" t="s">
        <v>70</v>
      </c>
      <c r="F71" s="4" t="str">
        <f>UnitControlCenter!$B$11</f>
        <v>incidents / year</v>
      </c>
      <c r="G71" s="344" t="s">
        <v>3334</v>
      </c>
      <c r="H71" s="410"/>
      <c r="I71" s="344"/>
    </row>
    <row r="72" spans="1:19">
      <c r="A72" s="345" t="s">
        <v>2559</v>
      </c>
      <c r="B72" s="345" t="s">
        <v>3321</v>
      </c>
      <c r="C72" s="419">
        <v>1</v>
      </c>
      <c r="D72" s="344" t="s">
        <v>69</v>
      </c>
      <c r="E72" s="344" t="s">
        <v>70</v>
      </c>
      <c r="F72" s="4" t="str">
        <f>UnitControlCenter!$B$11</f>
        <v>incidents / year</v>
      </c>
      <c r="G72" s="344" t="s">
        <v>3329</v>
      </c>
      <c r="H72" s="410"/>
      <c r="I72" s="344"/>
    </row>
    <row r="73" spans="1:19">
      <c r="A73" s="345" t="s">
        <v>2559</v>
      </c>
      <c r="B73" s="345" t="s">
        <v>3322</v>
      </c>
      <c r="C73" s="419">
        <v>1</v>
      </c>
      <c r="D73" s="344" t="s">
        <v>69</v>
      </c>
      <c r="E73" s="344" t="s">
        <v>70</v>
      </c>
      <c r="F73" s="4" t="str">
        <f>UnitControlCenter!$B$11</f>
        <v>incidents / year</v>
      </c>
      <c r="G73" s="344" t="s">
        <v>3330</v>
      </c>
      <c r="H73" s="410"/>
      <c r="I73" s="344"/>
    </row>
    <row r="74" spans="1:19">
      <c r="A74" s="345" t="s">
        <v>2559</v>
      </c>
      <c r="B74" s="345" t="s">
        <v>3323</v>
      </c>
      <c r="C74" s="419">
        <v>1</v>
      </c>
      <c r="D74" s="344" t="s">
        <v>69</v>
      </c>
      <c r="E74" s="344" t="s">
        <v>70</v>
      </c>
      <c r="F74" s="4" t="str">
        <f>UnitControlCenter!$B$11</f>
        <v>incidents / year</v>
      </c>
      <c r="G74" s="344" t="s">
        <v>3331</v>
      </c>
      <c r="H74" s="410"/>
      <c r="I74" s="344"/>
    </row>
    <row r="75" spans="1:19" ht="28.9" thickBot="1">
      <c r="A75" s="390" t="s">
        <v>2559</v>
      </c>
      <c r="B75" s="390" t="s">
        <v>3324</v>
      </c>
      <c r="C75" s="418">
        <v>1</v>
      </c>
      <c r="D75" s="391" t="s">
        <v>69</v>
      </c>
      <c r="E75" s="391" t="s">
        <v>70</v>
      </c>
      <c r="F75" s="394" t="str">
        <f>UnitControlCenter!$B$11</f>
        <v>incidents / year</v>
      </c>
      <c r="G75" s="391" t="s">
        <v>3332</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3241</v>
      </c>
      <c r="H80" s="391" t="s">
        <v>3242</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3239</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3272</v>
      </c>
      <c r="B95" s="345" t="s">
        <v>2569</v>
      </c>
      <c r="C95" s="411">
        <v>1</v>
      </c>
      <c r="D95" s="344" t="s">
        <v>71</v>
      </c>
      <c r="E95" s="344" t="s">
        <v>72</v>
      </c>
      <c r="F95" s="4" t="str">
        <f>UnitControlCenter!$B$3</f>
        <v>million metric tons / year</v>
      </c>
      <c r="G95" s="344" t="s">
        <v>2942</v>
      </c>
      <c r="H95" s="344" t="s">
        <v>3156</v>
      </c>
      <c r="I95" s="344" t="s">
        <v>2943</v>
      </c>
    </row>
    <row r="96" spans="1:19" ht="85.5">
      <c r="A96" s="345" t="s">
        <v>3272</v>
      </c>
      <c r="B96" s="345" t="s">
        <v>2570</v>
      </c>
      <c r="C96" s="411">
        <v>1</v>
      </c>
      <c r="D96" s="344" t="s">
        <v>71</v>
      </c>
      <c r="E96" s="344" t="s">
        <v>72</v>
      </c>
      <c r="F96" s="4" t="str">
        <f>UnitControlCenter!$B$25</f>
        <v>quads / year</v>
      </c>
      <c r="G96" s="344" t="s">
        <v>3155</v>
      </c>
      <c r="H96" s="344" t="s">
        <v>2967</v>
      </c>
      <c r="I96" s="344" t="s">
        <v>2968</v>
      </c>
    </row>
    <row r="97" spans="1:19" ht="114">
      <c r="A97" s="345" t="s">
        <v>3272</v>
      </c>
      <c r="B97" s="345" t="s">
        <v>2625</v>
      </c>
      <c r="C97" s="419">
        <v>1</v>
      </c>
      <c r="D97" s="344" t="s">
        <v>71</v>
      </c>
      <c r="E97" s="344" t="s">
        <v>72</v>
      </c>
      <c r="F97" s="7" t="str">
        <f>UnitControlCenter!$B$25</f>
        <v>quads / year</v>
      </c>
      <c r="G97" s="344" t="s">
        <v>2944</v>
      </c>
      <c r="H97" s="344" t="s">
        <v>3156</v>
      </c>
      <c r="I97" s="344" t="s">
        <v>2943</v>
      </c>
    </row>
    <row r="98" spans="1:19" ht="42.75">
      <c r="A98" s="345" t="s">
        <v>3272</v>
      </c>
      <c r="B98" s="345" t="s">
        <v>3273</v>
      </c>
      <c r="C98" s="419">
        <v>1</v>
      </c>
      <c r="D98" s="344" t="s">
        <v>71</v>
      </c>
      <c r="E98" s="344" t="s">
        <v>72</v>
      </c>
      <c r="F98" s="7" t="str">
        <f>UnitControlCenter!$B$19</f>
        <v>trillion passenger-miles / year</v>
      </c>
      <c r="G98" s="344" t="s">
        <v>2584</v>
      </c>
      <c r="H98" s="410" t="s">
        <v>2898</v>
      </c>
      <c r="I98" s="344" t="s">
        <v>2899</v>
      </c>
    </row>
    <row r="99" spans="1:19" ht="43.15" thickBot="1">
      <c r="A99" s="390" t="s">
        <v>3272</v>
      </c>
      <c r="B99" s="390" t="s">
        <v>3274</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3220</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3220</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3220</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3220</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3220</v>
      </c>
      <c r="B108" s="345" t="s">
        <v>3218</v>
      </c>
      <c r="C108" s="419">
        <v>1</v>
      </c>
      <c r="D108" s="344" t="s">
        <v>71</v>
      </c>
      <c r="E108" s="344" t="s">
        <v>72</v>
      </c>
      <c r="F108" s="7" t="str">
        <f>UnitControlCenter!$B$3</f>
        <v>million metric tons / year</v>
      </c>
      <c r="G108" s="344" t="s">
        <v>3223</v>
      </c>
      <c r="H108" s="79" t="s">
        <v>2946</v>
      </c>
      <c r="I108" s="344" t="s">
        <v>2947</v>
      </c>
    </row>
    <row r="109" spans="1:19" ht="28.9" thickBot="1">
      <c r="A109" s="393" t="s">
        <v>3220</v>
      </c>
      <c r="B109" s="390" t="s">
        <v>3219</v>
      </c>
      <c r="C109" s="418">
        <v>1</v>
      </c>
      <c r="D109" s="391" t="s">
        <v>71</v>
      </c>
      <c r="E109" s="391" t="s">
        <v>72</v>
      </c>
      <c r="F109" s="394" t="str">
        <f>UnitControlCenter!$B$3</f>
        <v>million metric tons / year</v>
      </c>
      <c r="G109" s="391" t="s">
        <v>3268</v>
      </c>
      <c r="H109" s="392" t="s">
        <v>3221</v>
      </c>
      <c r="I109" s="391" t="s">
        <v>3222</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3288</v>
      </c>
      <c r="C115" s="419">
        <v>0</v>
      </c>
      <c r="D115" s="344" t="s">
        <v>69</v>
      </c>
      <c r="E115" s="344" t="s">
        <v>70</v>
      </c>
      <c r="F115" s="1" t="str">
        <f>UnitControlCenter!$B$26</f>
        <v>thousand BTU / 2019 dollar</v>
      </c>
      <c r="G115" s="344" t="s">
        <v>3234</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3312</v>
      </c>
      <c r="C130" s="419">
        <v>1</v>
      </c>
      <c r="D130" s="344" t="s">
        <v>71</v>
      </c>
      <c r="E130" s="344" t="s">
        <v>72</v>
      </c>
      <c r="F130" s="4" t="str">
        <f>UnitControlCenter!B3</f>
        <v>million metric tons / year</v>
      </c>
      <c r="G130" s="344" t="s">
        <v>3316</v>
      </c>
      <c r="H130" s="79" t="s">
        <v>3314</v>
      </c>
      <c r="I130" s="344" t="s">
        <v>3315</v>
      </c>
    </row>
    <row r="131" spans="1:19" ht="57">
      <c r="A131" s="345" t="s">
        <v>3133</v>
      </c>
      <c r="B131" s="345" t="s">
        <v>3313</v>
      </c>
      <c r="C131" s="419">
        <v>1</v>
      </c>
      <c r="D131" s="344" t="s">
        <v>71</v>
      </c>
      <c r="E131" s="344" t="s">
        <v>70</v>
      </c>
      <c r="F131" s="4" t="str">
        <f>UnitControlCenter!B3</f>
        <v>million metric tons / year</v>
      </c>
      <c r="G131" s="344" t="s">
        <v>3317</v>
      </c>
      <c r="H131" s="79" t="s">
        <v>3314</v>
      </c>
      <c r="I131" s="344" t="s">
        <v>3315</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3243</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3198</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3199</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3388</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3376</v>
      </c>
    </row>
    <row r="61" spans="1:4" s="343" customFormat="1">
      <c r="A61" s="343" t="s">
        <v>2850</v>
      </c>
      <c r="B61" s="367" t="s">
        <v>2855</v>
      </c>
      <c r="C61" s="370"/>
      <c r="D61" s="358" t="s">
        <v>3375</v>
      </c>
    </row>
    <row r="62" spans="1:4" s="343" customFormat="1">
      <c r="A62" s="343" t="s">
        <v>2849</v>
      </c>
      <c r="B62" s="366" t="s">
        <v>2860</v>
      </c>
      <c r="C62" s="374"/>
      <c r="D62" s="343" t="s">
        <v>3372</v>
      </c>
    </row>
    <row r="63" spans="1:4" s="343" customFormat="1">
      <c r="A63" s="343" t="s">
        <v>2890</v>
      </c>
      <c r="B63" s="366" t="s">
        <v>2884</v>
      </c>
      <c r="C63" s="385"/>
      <c r="D63" s="343" t="s">
        <v>3373</v>
      </c>
    </row>
    <row r="64" spans="1:4" s="343" customFormat="1">
      <c r="A64" s="343" t="s">
        <v>2867</v>
      </c>
      <c r="B64" s="366" t="s">
        <v>2863</v>
      </c>
      <c r="C64" s="378"/>
      <c r="D64" s="358" t="s">
        <v>3374</v>
      </c>
    </row>
    <row r="65" spans="1:4" s="358" customFormat="1">
      <c r="A65" s="343"/>
      <c r="B65" s="367"/>
    </row>
    <row r="66" spans="1:4" s="358" customFormat="1">
      <c r="A66" s="333" t="s">
        <v>3353</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3279</v>
      </c>
    </row>
    <row r="69" spans="1:4" s="358" customFormat="1">
      <c r="A69" s="343" t="s">
        <v>2865</v>
      </c>
      <c r="B69" s="366" t="s">
        <v>2861</v>
      </c>
      <c r="C69" s="375"/>
      <c r="D69" s="358" t="s">
        <v>3280</v>
      </c>
    </row>
    <row r="70" spans="1:4" s="358" customFormat="1">
      <c r="A70" s="343" t="s">
        <v>2864</v>
      </c>
      <c r="B70" s="366" t="s">
        <v>2881</v>
      </c>
      <c r="C70" s="376"/>
      <c r="D70" s="358" t="s">
        <v>3281</v>
      </c>
    </row>
    <row r="71" spans="1:4" s="358" customFormat="1">
      <c r="A71" s="343" t="s">
        <v>2851</v>
      </c>
      <c r="B71" s="367" t="s">
        <v>2852</v>
      </c>
      <c r="C71" s="361"/>
      <c r="D71" s="358" t="s">
        <v>2906</v>
      </c>
    </row>
    <row r="72" spans="1:4" s="343" customFormat="1">
      <c r="B72" s="366"/>
    </row>
    <row r="73" spans="1:4" s="343" customFormat="1">
      <c r="A73" s="333" t="s">
        <v>3293</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3294</v>
      </c>
    </row>
    <row r="76" spans="1:4" s="343" customFormat="1">
      <c r="A76" s="343" t="s">
        <v>2857</v>
      </c>
      <c r="B76" s="367" t="s">
        <v>2858</v>
      </c>
      <c r="C76" s="371"/>
      <c r="D76" s="358" t="s">
        <v>3295</v>
      </c>
    </row>
    <row r="77" spans="1:4" s="343" customFormat="1">
      <c r="A77" s="343" t="s">
        <v>2851</v>
      </c>
      <c r="B77" s="367" t="s">
        <v>2852</v>
      </c>
      <c r="C77" s="361"/>
      <c r="D77" s="358" t="s">
        <v>2906</v>
      </c>
    </row>
    <row r="78" spans="1:4" s="343" customFormat="1">
      <c r="B78" s="367"/>
      <c r="C78" s="358"/>
      <c r="D78" s="358"/>
    </row>
    <row r="79" spans="1:4" s="343" customFormat="1">
      <c r="A79" s="333" t="s">
        <v>3354</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3355</v>
      </c>
    </row>
    <row r="82" spans="1:4" s="343" customFormat="1">
      <c r="A82" s="343" t="s">
        <v>2890</v>
      </c>
      <c r="B82" s="366" t="s">
        <v>2884</v>
      </c>
      <c r="C82" s="385"/>
      <c r="D82" s="358" t="s">
        <v>3356</v>
      </c>
    </row>
    <row r="83" spans="1:4" s="343" customFormat="1">
      <c r="A83" s="343" t="s">
        <v>2867</v>
      </c>
      <c r="B83" s="366" t="s">
        <v>2863</v>
      </c>
      <c r="C83" s="378"/>
      <c r="D83" s="358" t="s">
        <v>3357</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3371</v>
      </c>
      <c r="C2" s="434" t="s">
        <v>3382</v>
      </c>
    </row>
    <row r="3" spans="1:3">
      <c r="A3" s="8" t="s">
        <v>3591</v>
      </c>
      <c r="B3" s="8" t="s">
        <v>3592</v>
      </c>
    </row>
    <row r="4" spans="1:3">
      <c r="A4" s="8" t="s">
        <v>3595</v>
      </c>
      <c r="B4" s="8" t="s">
        <v>3593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67" t="s">
        <v>539</v>
      </c>
      <c r="B2" s="468"/>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69" t="s">
        <v>543</v>
      </c>
      <c r="B6" s="92" t="s">
        <v>544</v>
      </c>
      <c r="C6" s="92" t="s">
        <v>545</v>
      </c>
      <c r="D6" s="92" t="s">
        <v>546</v>
      </c>
      <c r="E6" s="92" t="s">
        <v>547</v>
      </c>
      <c r="F6" s="92" t="s">
        <v>548</v>
      </c>
      <c r="G6" s="92" t="s">
        <v>549</v>
      </c>
      <c r="H6" s="93" t="s">
        <v>550</v>
      </c>
    </row>
    <row r="7" spans="1:8" ht="14.65" thickBot="1">
      <c r="A7" s="470"/>
      <c r="B7" s="471" t="s">
        <v>551</v>
      </c>
      <c r="C7" s="472"/>
      <c r="D7" s="472"/>
      <c r="E7" s="472"/>
      <c r="F7" s="472"/>
      <c r="G7" s="472"/>
      <c r="H7" s="473"/>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67" t="s">
        <v>611</v>
      </c>
      <c r="B63" s="468"/>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474" t="s">
        <v>543</v>
      </c>
      <c r="B66" s="477" t="s">
        <v>613</v>
      </c>
      <c r="C66" s="478"/>
      <c r="D66" s="477" t="s">
        <v>614</v>
      </c>
      <c r="E66" s="479"/>
      <c r="F66" s="480"/>
      <c r="G66" s="477" t="s">
        <v>615</v>
      </c>
      <c r="H66" s="481"/>
      <c r="I66" s="481"/>
      <c r="J66" s="478"/>
    </row>
    <row r="67" spans="1:10">
      <c r="A67" s="475"/>
      <c r="B67" s="482" t="s">
        <v>616</v>
      </c>
      <c r="C67" s="483"/>
      <c r="D67" s="486" t="s">
        <v>617</v>
      </c>
      <c r="E67" s="488" t="s">
        <v>545</v>
      </c>
      <c r="F67" s="490" t="s">
        <v>546</v>
      </c>
      <c r="G67" s="492" t="s">
        <v>618</v>
      </c>
      <c r="H67" s="486" t="s">
        <v>545</v>
      </c>
      <c r="I67" s="486" t="s">
        <v>546</v>
      </c>
      <c r="J67" s="121" t="s">
        <v>544</v>
      </c>
    </row>
    <row r="68" spans="1:10">
      <c r="A68" s="475"/>
      <c r="B68" s="484"/>
      <c r="C68" s="485"/>
      <c r="D68" s="487"/>
      <c r="E68" s="489"/>
      <c r="F68" s="491"/>
      <c r="G68" s="493"/>
      <c r="H68" s="487"/>
      <c r="I68" s="487"/>
      <c r="J68" s="122" t="s">
        <v>619</v>
      </c>
    </row>
    <row r="69" spans="1:10" ht="14.65" thickBot="1">
      <c r="A69" s="476"/>
      <c r="B69" s="123" t="s">
        <v>620</v>
      </c>
      <c r="C69" s="124" t="s">
        <v>621</v>
      </c>
      <c r="D69" s="124" t="s">
        <v>622</v>
      </c>
      <c r="E69" s="500" t="s">
        <v>623</v>
      </c>
      <c r="F69" s="501"/>
      <c r="G69" s="500" t="s">
        <v>551</v>
      </c>
      <c r="H69" s="498"/>
      <c r="I69" s="498"/>
      <c r="J69" s="499"/>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94" t="s">
        <v>711</v>
      </c>
      <c r="B404" s="494"/>
      <c r="C404" s="494"/>
      <c r="D404" s="494"/>
      <c r="E404" s="494"/>
      <c r="F404" s="494"/>
      <c r="G404" s="494"/>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95" t="s">
        <v>551</v>
      </c>
      <c r="C409" s="495"/>
      <c r="D409" s="496"/>
      <c r="E409" s="497" t="s">
        <v>719</v>
      </c>
      <c r="F409" s="495"/>
      <c r="G409" s="496"/>
      <c r="H409" s="497" t="s">
        <v>551</v>
      </c>
      <c r="I409" s="498"/>
      <c r="J409" s="498"/>
      <c r="K409" s="498"/>
      <c r="L409" s="498"/>
      <c r="M409" s="499"/>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502" t="s">
        <v>769</v>
      </c>
      <c r="B461" s="502"/>
      <c r="C461" s="502"/>
      <c r="D461" s="502"/>
      <c r="E461" s="502"/>
      <c r="F461" s="502"/>
      <c r="G461" s="502"/>
      <c r="H461" s="502"/>
      <c r="I461" s="502"/>
      <c r="J461" s="502"/>
      <c r="K461" s="502"/>
      <c r="L461" s="502"/>
      <c r="M461" s="502"/>
      <c r="N461" s="502"/>
      <c r="O461" s="502"/>
      <c r="P461" s="502"/>
      <c r="Q461" s="502"/>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18"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519"/>
      <c r="B466" s="497" t="s">
        <v>804</v>
      </c>
      <c r="C466" s="495"/>
      <c r="D466" s="495"/>
      <c r="E466" s="495"/>
      <c r="F466" s="495"/>
      <c r="G466" s="495"/>
      <c r="H466" s="495"/>
      <c r="I466" s="495"/>
      <c r="J466" s="495"/>
      <c r="K466" s="495"/>
      <c r="L466" s="495"/>
      <c r="M466" s="495"/>
      <c r="N466" s="495"/>
      <c r="O466" s="495"/>
      <c r="P466" s="495"/>
      <c r="Q466" s="495"/>
      <c r="R466" s="496"/>
      <c r="S466" s="193"/>
      <c r="T466" s="193"/>
      <c r="U466" s="503" t="s">
        <v>805</v>
      </c>
      <c r="V466" s="504"/>
      <c r="W466" s="497" t="s">
        <v>804</v>
      </c>
      <c r="X466" s="495"/>
      <c r="Y466" s="495"/>
      <c r="Z466" s="495"/>
      <c r="AA466" s="495"/>
      <c r="AB466" s="495"/>
      <c r="AC466" s="496"/>
      <c r="AD466" s="193"/>
      <c r="AE466" s="193"/>
      <c r="AF466" s="503" t="s">
        <v>805</v>
      </c>
      <c r="AG466" s="50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3" t="s">
        <v>805</v>
      </c>
      <c r="C496" s="505"/>
      <c r="D496" s="505"/>
      <c r="E496" s="505"/>
      <c r="F496" s="505"/>
      <c r="G496" s="505"/>
      <c r="H496" s="505"/>
      <c r="I496" s="505"/>
      <c r="J496" s="505"/>
      <c r="K496" s="505"/>
      <c r="L496" s="505"/>
      <c r="M496" s="505"/>
      <c r="N496" s="505"/>
      <c r="O496" s="505"/>
      <c r="P496" s="505"/>
      <c r="Q496" s="505"/>
      <c r="R496" s="505"/>
      <c r="S496" s="505"/>
      <c r="T496" s="505"/>
      <c r="U496" s="505"/>
      <c r="V496" s="505"/>
      <c r="W496" s="505"/>
      <c r="X496" s="505"/>
      <c r="Y496" s="505"/>
      <c r="Z496" s="505"/>
      <c r="AA496" s="505"/>
      <c r="AB496" s="505"/>
      <c r="AC496" s="505"/>
      <c r="AD496" s="505"/>
      <c r="AE496" s="505"/>
      <c r="AF496" s="505"/>
      <c r="AG496" s="505"/>
      <c r="AH496" s="505"/>
      <c r="AI496" s="505"/>
      <c r="AJ496" s="506"/>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95" t="s">
        <v>551</v>
      </c>
      <c r="C513" s="495"/>
      <c r="D513" s="495"/>
      <c r="E513" s="495"/>
      <c r="F513" s="495"/>
      <c r="G513" s="496"/>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3" t="s">
        <v>543</v>
      </c>
      <c r="B597" s="226" t="s">
        <v>879</v>
      </c>
      <c r="C597" s="226" t="s">
        <v>880</v>
      </c>
      <c r="D597" s="226" t="s">
        <v>881</v>
      </c>
      <c r="E597" s="226" t="s">
        <v>717</v>
      </c>
      <c r="F597" s="226" t="s">
        <v>548</v>
      </c>
      <c r="G597" s="226" t="s">
        <v>549</v>
      </c>
    </row>
    <row r="598" spans="1:7" ht="14.65" thickBot="1">
      <c r="A598" s="514"/>
      <c r="B598" s="515" t="s">
        <v>551</v>
      </c>
      <c r="C598" s="516"/>
      <c r="D598" s="516"/>
      <c r="E598" s="516"/>
      <c r="F598" s="516"/>
      <c r="G598" s="517"/>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20" t="s">
        <v>908</v>
      </c>
      <c r="B628" s="520"/>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507" t="s">
        <v>909</v>
      </c>
      <c r="B632" s="234" t="s">
        <v>910</v>
      </c>
      <c r="C632" s="235" t="s">
        <v>545</v>
      </c>
      <c r="D632" s="235" t="s">
        <v>546</v>
      </c>
      <c r="E632" s="235" t="s">
        <v>717</v>
      </c>
      <c r="F632" s="236" t="s">
        <v>548</v>
      </c>
      <c r="G632" s="237" t="s">
        <v>549</v>
      </c>
      <c r="H632" s="238" t="s">
        <v>718</v>
      </c>
    </row>
    <row r="633" spans="1:8" ht="14.65" thickBot="1">
      <c r="A633" s="508"/>
      <c r="B633" s="509" t="s">
        <v>551</v>
      </c>
      <c r="C633" s="510"/>
      <c r="D633" s="510"/>
      <c r="E633" s="510"/>
      <c r="F633" s="510"/>
      <c r="G633" s="510"/>
      <c r="H633" s="51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2" t="s">
        <v>968</v>
      </c>
      <c r="F680" s="512"/>
      <c r="G680" s="512"/>
      <c r="H680" s="512"/>
      <c r="I680" s="512"/>
    </row>
    <row r="681" spans="1:9">
      <c r="A681" s="8" t="s">
        <v>969</v>
      </c>
      <c r="B681" s="6">
        <f>B680/1000</f>
        <v>-911.92899999999997</v>
      </c>
      <c r="C681" s="4">
        <f>C680*H694/1000</f>
        <v>9.2959999999999994</v>
      </c>
      <c r="D681" s="4">
        <f>D680*H696/1000</f>
        <v>7.42</v>
      </c>
      <c r="E681" s="512"/>
      <c r="F681" s="512"/>
      <c r="G681" s="512"/>
      <c r="H681" s="512"/>
      <c r="I681" s="51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1" t="s">
        <v>11</v>
      </c>
      <c r="B1" s="521"/>
      <c r="C1" s="521"/>
      <c r="D1" s="521"/>
      <c r="E1" s="521"/>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1" t="s">
        <v>180</v>
      </c>
      <c r="B60" s="521"/>
      <c r="C60" s="521"/>
      <c r="D60" s="521"/>
      <c r="E60" s="521"/>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1" t="s">
        <v>181</v>
      </c>
      <c r="B89" s="521"/>
      <c r="C89" s="521"/>
      <c r="D89" s="521"/>
      <c r="E89" s="521"/>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1" t="s">
        <v>182</v>
      </c>
      <c r="B98" s="521"/>
      <c r="C98" s="521"/>
      <c r="D98" s="521"/>
      <c r="E98" s="521"/>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1" t="s">
        <v>184</v>
      </c>
      <c r="B109" s="521"/>
      <c r="C109" s="521"/>
      <c r="D109" s="521"/>
      <c r="E109" s="521"/>
    </row>
    <row r="110" spans="1:5" ht="14.65" thickBot="1"/>
    <row r="111" spans="1:5" ht="14.65" thickBot="1">
      <c r="A111" s="18">
        <f>A122</f>
        <v>0.20481927710843381</v>
      </c>
      <c r="B111" s="8" t="s">
        <v>432</v>
      </c>
    </row>
    <row r="113" spans="1:14">
      <c r="A113" s="521" t="s">
        <v>183</v>
      </c>
      <c r="B113" s="521"/>
      <c r="C113" s="521"/>
      <c r="D113" s="521"/>
      <c r="E113" s="521"/>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1" t="s">
        <v>433</v>
      </c>
      <c r="B124" s="521"/>
      <c r="C124" s="521"/>
      <c r="D124" s="521"/>
      <c r="E124" s="521"/>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1" t="s">
        <v>109</v>
      </c>
      <c r="B134" s="521"/>
      <c r="C134" s="521"/>
      <c r="D134" s="521"/>
      <c r="E134" s="521"/>
    </row>
    <row r="135" spans="1:14">
      <c r="A135" s="26" t="s">
        <v>452</v>
      </c>
      <c r="B135" s="27"/>
      <c r="C135" s="27"/>
      <c r="D135" s="27"/>
      <c r="E135" s="27"/>
      <c r="F135" s="27"/>
      <c r="G135" s="27"/>
    </row>
    <row r="136" spans="1:14">
      <c r="A136" s="28"/>
      <c r="B136" s="522" t="s">
        <v>453</v>
      </c>
      <c r="C136" s="523"/>
      <c r="D136" s="523"/>
      <c r="E136" s="524"/>
      <c r="F136" s="27"/>
      <c r="G136" s="27"/>
    </row>
    <row r="137" spans="1:14">
      <c r="A137" s="29"/>
      <c r="B137" s="522" t="s">
        <v>454</v>
      </c>
      <c r="C137" s="524"/>
      <c r="D137" s="522" t="s">
        <v>455</v>
      </c>
      <c r="E137" s="524"/>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1" t="s">
        <v>187</v>
      </c>
      <c r="B165" s="521"/>
      <c r="C165" s="521"/>
      <c r="D165" s="521"/>
      <c r="E165" s="521"/>
    </row>
    <row r="166" spans="1:7" ht="14.65" thickBot="1">
      <c r="A166" s="22" t="s">
        <v>188</v>
      </c>
      <c r="B166" s="16">
        <v>0.4</v>
      </c>
    </row>
    <row r="167" spans="1:7" ht="14.65" thickBot="1">
      <c r="A167" s="8" t="s">
        <v>189</v>
      </c>
      <c r="B167" s="44">
        <f>(1+B166)^(1/(2020-2010))-1</f>
        <v>3.4219694129380196E-2</v>
      </c>
    </row>
    <row r="168" spans="1:7">
      <c r="B168" s="45"/>
    </row>
    <row r="169" spans="1:7">
      <c r="A169" s="521" t="s">
        <v>441</v>
      </c>
      <c r="B169" s="521"/>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1" t="s">
        <v>196</v>
      </c>
      <c r="B174" s="521"/>
      <c r="C174" s="521"/>
      <c r="D174" s="521"/>
      <c r="E174" s="521"/>
    </row>
    <row r="175" spans="1:7" ht="14.65" thickBot="1">
      <c r="A175" s="22" t="s">
        <v>451</v>
      </c>
      <c r="B175" s="45">
        <v>0.1246</v>
      </c>
    </row>
    <row r="176" spans="1:7" ht="14.65" thickBot="1">
      <c r="A176" s="22" t="s">
        <v>446</v>
      </c>
      <c r="B176" s="44">
        <f>1-B175</f>
        <v>0.87539999999999996</v>
      </c>
    </row>
    <row r="178" spans="1:5">
      <c r="A178" s="521" t="s">
        <v>190</v>
      </c>
      <c r="B178" s="521"/>
      <c r="C178" s="521"/>
      <c r="D178" s="521"/>
      <c r="E178" s="521"/>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1" t="s">
        <v>192</v>
      </c>
      <c r="B183" s="521"/>
      <c r="C183" s="521"/>
      <c r="D183" s="521"/>
      <c r="E183" s="521"/>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1" t="s">
        <v>206</v>
      </c>
      <c r="B191" s="521"/>
      <c r="C191" s="521"/>
      <c r="D191" s="521"/>
      <c r="E191" s="521"/>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2020-09-22T01:23:12Z</dcterms:modified>
</cp:coreProperties>
</file>