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780" yWindow="780" windowWidth="24630" windowHeight="15990"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c r="B37" i="18"/>
  <c r="F146" i="8" s="1"/>
  <c r="B36" i="18"/>
  <c r="F145" i="8" s="1"/>
  <c r="B35" i="18"/>
  <c r="F143" i="8"/>
  <c r="B34" i="18"/>
  <c r="F141" i="8" s="1"/>
  <c r="B33" i="18"/>
  <c r="F139" i="8" s="1"/>
  <c r="B32" i="18"/>
  <c r="F142" i="8" s="1"/>
  <c r="B31" i="18"/>
  <c r="F130" i="8" s="1"/>
  <c r="F125" i="8"/>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29" i="8"/>
  <c r="F107" i="8"/>
  <c r="F24" i="8"/>
  <c r="F104" i="8"/>
  <c r="F123" i="8"/>
  <c r="F20" i="8"/>
  <c r="F25" i="8"/>
  <c r="F33" i="8"/>
  <c r="F85" i="8"/>
  <c r="F92" i="8"/>
  <c r="F15" i="8"/>
  <c r="F21" i="8"/>
  <c r="F36" i="8"/>
  <c r="F8" i="8"/>
  <c r="F23" i="8"/>
  <c r="F28" i="8"/>
  <c r="F37" i="8"/>
  <c r="F137" i="8"/>
  <c r="F132" i="8"/>
  <c r="F4" i="8"/>
  <c r="F9" i="8"/>
  <c r="F17" i="8"/>
  <c r="F29" i="8"/>
  <c r="F34" i="8"/>
  <c r="F81" i="8"/>
  <c r="F87" i="8"/>
  <c r="F98" i="8"/>
  <c r="F106" i="8"/>
  <c r="F5" i="8"/>
  <c r="F10" i="8"/>
  <c r="F14" i="8"/>
  <c r="F26" i="8"/>
  <c r="F30" i="8"/>
  <c r="F35" i="8"/>
  <c r="F93" i="8"/>
  <c r="F103"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62" i="8" l="1"/>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<sst xmlns="http://schemas.openxmlformats.org/spreadsheetml/2006/main" count="12168" uniqueCount="3604">
  <si>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</si>
  <si>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</si>
  <si>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</si>
  <si>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</si>
  <si>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</si>
  <si>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</si>
  <si>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</si>
  <si>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</si>
  <si>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</si>
  <si>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</si>
  <si>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</si>
  <si>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</si>
  <si>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</si>
  <si>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</si>
  <si>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</si>
  <si>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</si>
  <si>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</si>
  <si>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</si>
  <si>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</si>
  <si>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</si>
  <si>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</si>
  <si>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</si>
  <si>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</si>
  <si>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</si>
  <si>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</si>
  <si>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</si>
  <si>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</si>
  <si>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</si>
  <si>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</si>
  <si>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</si>
  <si>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</si>
  <si>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</si>
  <si>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</si>
  <si>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</si>
  <si>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</si>
  <si>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</si>
  <si>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</si>
  <si>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</si>
  <si>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</si>
  <si>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</si>
  <si>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</si>
  <si>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</si>
  <si>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</si>
  <si>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</si>
  <si>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</si>
  <si>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</si>
  <si>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</si>
  <si>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</si>
  <si>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</si>
  <si>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</si>
  <si>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</si>
  <si>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</si>
  <si>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</si>
  <si>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</si>
  <si>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</si>
  <si>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</si>
  <si>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</si>
  <si>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</si>
  <si>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</si>
  <si>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</si>
  <si>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</si>
  <si>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</si>
  <si>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</si>
  <si>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</si>
  <si>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</si>
  <si>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</si>
  <si>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</si>
  <si>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</si>
  <si>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</si>
  <si>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</si>
  <si>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</si>
  <si>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</si>
  <si>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</si>
  <si>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</si>
  <si>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</si>
  <si>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</si>
  <si>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</si>
  <si>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</si>
  <si>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</si>
  <si>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</si>
  <si>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</si>
  <si>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</si>
  <si>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</si>
  <si>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</si>
  <si>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</si>
  <si>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</si>
  <si>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</si>
  <si>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</si>
  <si>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</si>
  <si>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</si>
  <si>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</si>
  <si>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</si>
  <si>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</si>
  <si>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</si>
  <si>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</si>
  <si>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</si>
  <si>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</si>
  <si>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</si>
  <si>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</si>
  <si>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</si>
  <si>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</si>
  <si>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</si>
  <si>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</si>
  <si>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</si>
  <si>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</si>
  <si>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</si>
  <si>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</si>
  <si>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</si>
  <si>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</si>
  <si>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</si>
  <si>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</si>
  <si>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</si>
  <si>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</si>
  <si>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</si>
  <si>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</si>
  <si>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</si>
  <si>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</si>
  <si>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</si>
  <si>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</si>
  <si>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</si>
  <si>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</si>
  <si>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</si>
  <si>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</si>
  <si>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</si>
  <si>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</si>
  <si>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</si>
  <si>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</si>
  <si>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</si>
  <si>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</si>
  <si>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</si>
  <si>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</si>
  <si>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</si>
  <si>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</si>
  <si>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</si>
  <si>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</si>
  <si>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</si>
  <si>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</si>
  <si>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</si>
  <si>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</si>
  <si>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</si>
  <si>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</si>
  <si>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</si>
  <si>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</si>
  <si>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</si>
  <si>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</si>
  <si>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</si>
  <si>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</si>
  <si>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</si>
  <si>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</si>
  <si>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</si>
  <si>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</si>
  <si>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</si>
  <si>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</si>
  <si>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</si>
  <si>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</si>
  <si>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</si>
  <si>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</si>
  <si>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</si>
  <si>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</si>
  <si>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</si>
  <si>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</si>
  <si>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</si>
  <si>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</si>
  <si>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</si>
  <si>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</si>
  <si>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</si>
  <si>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</si>
  <si>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</si>
  <si>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</si>
  <si>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</si>
  <si>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</si>
  <si>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</si>
  <si>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</si>
  <si>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</si>
  <si>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</si>
  <si>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</si>
  <si>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</si>
  <si>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</si>
  <si>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</si>
  <si>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</si>
  <si>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</si>
  <si>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</si>
  <si>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</si>
  <si>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</si>
  <si>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</si>
  <si>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</si>
  <si>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</si>
  <si>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</si>
  <si>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</si>
  <si>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</si>
  <si>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</si>
  <si>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</si>
  <si>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</si>
  <si>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</si>
  <si>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</si>
  <si>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</si>
  <si>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</si>
  <si>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</si>
  <si>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</si>
  <si>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</si>
  <si>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</si>
  <si>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</si>
  <si>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</si>
  <si>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</si>
  <si>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</si>
  <si>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</si>
  <si>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</si>
  <si>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</si>
  <si>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</si>
  <si>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</si>
  <si>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</si>
  <si>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</si>
  <si>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</si>
  <si>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</si>
  <si>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</si>
  <si>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</si>
  <si>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</si>
  <si>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</si>
  <si>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</si>
  <si>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</si>
  <si>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</si>
  <si>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</si>
  <si>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</si>
  <si>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</si>
  <si>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</si>
  <si>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</si>
  <si>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</si>
  <si>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</si>
  <si>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</si>
  <si>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</si>
  <si>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</si>
  <si>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</si>
  <si>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</si>
  <si>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</si>
  <si>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</si>
  <si>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</si>
  <si>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</si>
  <si>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</si>
  <si>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</si>
  <si>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</si>
  <si>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</si>
  <si>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</si>
  <si>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</si>
  <si>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</si>
  <si>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</si>
  <si>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</si>
  <si>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</si>
  <si>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</si>
  <si>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</si>
  <si>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</si>
  <si>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</si>
  <si>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</si>
  <si>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</si>
  <si>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</si>
  <si>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</si>
  <si>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</si>
  <si>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</si>
  <si>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</si>
  <si>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</si>
  <si>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</si>
  <si>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</si>
  <si>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</si>
  <si>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</si>
  <si>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</si>
  <si>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</si>
  <si>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</si>
  <si>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</si>
  <si>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</si>
  <si>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</si>
  <si>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</si>
  <si>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</si>
  <si>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</si>
  <si>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</si>
  <si>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</si>
  <si>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</si>
  <si>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</si>
  <si>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</si>
  <si>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</si>
  <si>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</si>
  <si>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</si>
  <si>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</si>
  <si>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</si>
  <si>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</si>
  <si>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</si>
  <si>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</si>
  <si>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</si>
  <si>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</si>
  <si>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</si>
  <si>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</si>
  <si>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</si>
  <si>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</si>
  <si>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</si>
  <si>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</si>
  <si>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</si>
  <si>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</si>
  <si>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</si>
  <si>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</si>
  <si>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</si>
  <si>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</si>
  <si>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</si>
  <si>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</si>
  <si>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</si>
  <si>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</si>
  <si>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</si>
  <si>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</si>
  <si>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</si>
  <si>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</si>
  <si>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</si>
  <si>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</si>
  <si>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</si>
  <si>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</si>
  <si>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</si>
  <si>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</si>
  <si>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</si>
  <si>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</si>
  <si>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</si>
  <si>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</si>
  <si>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</si>
  <si>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</si>
  <si>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</si>
  <si>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</si>
  <si>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</si>
  <si>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</si>
  <si>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</si>
  <si>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</si>
  <si>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</si>
  <si>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</si>
  <si>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</si>
  <si>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</si>
  <si>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</si>
  <si>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</si>
  <si>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</si>
  <si>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</si>
  <si>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</si>
  <si>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</si>
  <si>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</si>
  <si>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</si>
  <si>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</si>
  <si>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</si>
  <si>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</si>
  <si>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</si>
  <si>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</si>
  <si>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</si>
  <si>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</si>
  <si>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</si>
  <si>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</si>
  <si>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</si>
  <si>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</si>
  <si>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</si>
  <si>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</si>
  <si>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</si>
  <si>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</si>
  <si>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</si>
  <si>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</si>
  <si>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</si>
  <si>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</si>
  <si>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</si>
  <si>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</si>
  <si>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</si>
  <si>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</si>
  <si>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</si>
  <si>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</si>
  <si>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</si>
  <si>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</si>
  <si>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</si>
  <si>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</si>
  <si>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</si>
  <si>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</si>
  <si>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</si>
  <si>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</si>
  <si>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</si>
  <si>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</si>
  <si>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</si>
  <si>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</si>
  <si>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</si>
  <si>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</si>
  <si>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</si>
  <si>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</si>
  <si>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</si>
  <si>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</si>
  <si>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</si>
  <si>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</si>
  <si>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</si>
  <si>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</si>
  <si>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</si>
  <si>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</si>
  <si>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</si>
  <si>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</si>
  <si>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</si>
  <si>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</si>
  <si>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</si>
  <si>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</si>
  <si>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</si>
  <si>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</si>
  <si>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</si>
  <si>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</si>
  <si>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</si>
  <si>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</si>
  <si>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</si>
  <si>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</si>
  <si>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</si>
  <si>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</si>
  <si>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</si>
  <si>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</si>
  <si>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</si>
  <si>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</si>
  <si>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</si>
  <si>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</si>
  <si>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</si>
  <si>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</si>
  <si>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</si>
  <si>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</si>
  <si>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</si>
  <si>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</si>
  <si>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</si>
  <si>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</si>
  <si>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</si>
  <si>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</si>
  <si>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</si>
  <si>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</si>
  <si>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</si>
  <si>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</si>
  <si>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</si>
  <si>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</si>
  <si>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</si>
  <si>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</si>
  <si>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</si>
  <si>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</si>
  <si>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</si>
  <si>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</si>
  <si>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</si>
  <si>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</si>
  <si>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</si>
  <si>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</si>
  <si>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</si>
  <si>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</si>
  <si>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</si>
  <si>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</si>
  <si>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</si>
  <si>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</si>
  <si>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</si>
  <si>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</si>
  <si>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</si>
  <si>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</si>
  <si>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</si>
  <si>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</si>
  <si>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</si>
  <si>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</si>
  <si>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</si>
  <si>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</si>
  <si>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</si>
  <si>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</si>
  <si>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</si>
  <si>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</si>
  <si>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</si>
  <si>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</si>
  <si>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</si>
  <si>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</si>
  <si>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</si>
  <si>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</si>
  <si>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</si>
  <si>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</si>
  <si>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</si>
  <si>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</si>
  <si>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</si>
  <si>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</si>
  <si>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</si>
  <si>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</si>
  <si>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</si>
  <si>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</si>
  <si>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</si>
  <si>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</si>
  <si>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</si>
  <si>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</si>
  <si>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</si>
  <si>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</si>
  <si>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</si>
  <si>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</si>
  <si>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</si>
  <si>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</si>
  <si>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</si>
  <si>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</si>
  <si>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</si>
  <si>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</si>
  <si>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</si>
  <si>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</si>
  <si>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</si>
  <si>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</si>
  <si>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</si>
  <si>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</si>
  <si>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</si>
  <si>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</si>
  <si>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</si>
  <si>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</si>
  <si>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</si>
  <si>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</si>
  <si>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</si>
  <si>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</si>
  <si>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</si>
  <si>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</si>
  <si>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</si>
  <si>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</si>
  <si>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</si>
  <si>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</si>
  <si>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</si>
  <si>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</si>
  <si>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</si>
  <si>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</si>
  <si>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</si>
  <si>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</si>
  <si>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</si>
  <si>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</si>
  <si>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</si>
  <si>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</si>
  <si>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</si>
  <si>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</si>
  <si>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</si>
  <si>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</si>
  <si>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</si>
  <si>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</si>
  <si>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</si>
  <si>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</si>
  <si>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</si>
  <si>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</si>
  <si>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</si>
  <si>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</si>
  <si>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</si>
  <si>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</si>
  <si>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</si>
  <si>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</si>
  <si>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</si>
  <si>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</si>
  <si>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</si>
  <si>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</si>
  <si>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</si>
  <si>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</si>
  <si>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</si>
  <si>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</si>
  <si>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</si>
  <si>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</si>
  <si>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</si>
  <si>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</si>
  <si>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</si>
  <si>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</si>
  <si>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</si>
  <si>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</si>
  <si>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</si>
  <si>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</si>
  <si>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</si>
  <si>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</si>
  <si>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</si>
  <si>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</si>
  <si>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</si>
  <si>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</si>
  <si>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</si>
  <si>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</si>
  <si>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</si>
  <si>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</si>
  <si>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</si>
  <si>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</si>
  <si>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</si>
  <si>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</si>
  <si>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</si>
  <si>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</si>
  <si>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</si>
  <si>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</si>
  <si>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</si>
  <si>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</si>
  <si>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</si>
  <si>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</si>
  <si>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</si>
  <si>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</si>
  <si>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</si>
  <si>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</si>
  <si>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</si>
  <si>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</si>
  <si>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</si>
  <si>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</si>
  <si>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</si>
  <si>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</si>
  <si>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</si>
  <si>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</si>
  <si>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</si>
  <si>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</si>
  <si>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</si>
  <si>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</si>
  <si>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</si>
  <si>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</si>
  <si>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</si>
  <si>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</si>
  <si>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</si>
  <si>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</si>
  <si>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</si>
  <si>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</si>
  <si>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</si>
  <si>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</si>
  <si>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</si>
  <si>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</si>
  <si>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</si>
  <si>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</si>
  <si>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</si>
  <si>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</si>
  <si>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</si>
  <si>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</si>
  <si>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</si>
  <si>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</si>
  <si>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</si>
  <si>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</si>
  <si>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</si>
  <si>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</si>
  <si>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</si>
  <si>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</si>
  <si>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</si>
  <si>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</si>
  <si>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</si>
  <si>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</si>
  <si>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</si>
  <si>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</si>
  <si>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</si>
  <si>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</si>
  <si>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</si>
  <si>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</si>
  <si>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</si>
  <si>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</si>
  <si>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</si>
  <si>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</si>
  <si>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</si>
  <si>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</si>
  <si>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</si>
  <si>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</si>
  <si>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</si>
  <si>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</si>
  <si>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</si>
  <si>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</si>
  <si>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</si>
  <si>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</si>
  <si>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</si>
  <si>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</si>
  <si>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</si>
  <si>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</si>
  <si>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</si>
  <si>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</si>
  <si>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</si>
  <si>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</si>
  <si>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</si>
  <si>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</si>
  <si>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</si>
  <si>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</si>
  <si>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</si>
  <si>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</si>
  <si>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</si>
  <si>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</si>
  <si>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</si>
  <si>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</si>
  <si>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</si>
  <si>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</si>
  <si>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</si>
  <si>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</si>
  <si>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</si>
  <si>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</si>
  <si>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</si>
  <si>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</si>
  <si>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</si>
  <si>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</si>
  <si>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</si>
  <si>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</si>
  <si>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</si>
  <si>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</si>
  <si>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</si>
  <si>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</si>
  <si>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</si>
  <si>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</si>
  <si>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</si>
  <si>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</si>
  <si>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</si>
  <si>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</si>
  <si>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</si>
  <si>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</si>
  <si>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</si>
  <si>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</si>
  <si>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</si>
  <si>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</si>
  <si>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</si>
  <si>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</si>
  <si>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</si>
  <si>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</si>
  <si>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</si>
  <si>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</si>
  <si>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</si>
  <si>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</si>
  <si>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</si>
  <si>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</si>
  <si>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</si>
  <si>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</si>
  <si>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</si>
  <si>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</si>
  <si>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</si>
  <si>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</si>
  <si>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</si>
  <si>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</si>
  <si>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</si>
  <si>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</si>
  <si>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</si>
  <si>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</si>
  <si>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</si>
  <si>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</si>
  <si>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</si>
  <si>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</si>
  <si>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</si>
  <si>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</si>
  <si>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</si>
  <si>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</si>
  <si>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</si>
  <si>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</si>
  <si>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</si>
  <si>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</si>
  <si>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</si>
  <si>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</si>
  <si>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</si>
  <si>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</si>
  <si>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</si>
  <si>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</si>
  <si>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</si>
  <si>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</si>
  <si>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</si>
  <si>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</si>
  <si>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</si>
  <si>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</si>
  <si>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</si>
  <si>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</si>
  <si>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</si>
  <si>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</si>
  <si>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</si>
  <si>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</si>
  <si>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</si>
  <si>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</si>
  <si>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</si>
  <si>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</si>
  <si>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</si>
  <si>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</si>
  <si>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</si>
  <si>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</si>
  <si>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</si>
  <si>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</si>
  <si>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</si>
  <si>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</si>
  <si>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</si>
  <si>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</si>
  <si>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</si>
  <si>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</si>
  <si>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</si>
  <si>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</si>
  <si>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</si>
  <si>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</si>
  <si>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</si>
  <si>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</si>
  <si>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</si>
  <si>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</si>
  <si>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</si>
  <si>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</si>
  <si>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</si>
  <si>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</si>
  <si>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</si>
  <si>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</si>
  <si>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</si>
  <si>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</si>
  <si>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</si>
  <si>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</si>
  <si>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</si>
  <si>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</si>
  <si>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</si>
  <si>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</si>
  <si>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</si>
  <si>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</si>
  <si>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</si>
  <si>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</si>
  <si>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</si>
  <si>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</si>
  <si>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</si>
  <si>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</si>
  <si>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</si>
  <si>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</si>
  <si>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</si>
  <si>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</si>
  <si>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</si>
  <si>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</si>
  <si>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</si>
  <si>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</si>
  <si>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</si>
  <si>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</si>
  <si>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</si>
  <si>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</si>
  <si>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</si>
  <si>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</si>
  <si>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</si>
  <si>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</si>
  <si>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</si>
  <si>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</si>
  <si>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</si>
  <si>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</si>
  <si>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</si>
  <si>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</si>
  <si>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</si>
  <si>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</si>
  <si>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</si>
  <si>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</si>
  <si>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</si>
  <si>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</si>
  <si>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</si>
  <si>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</si>
  <si>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</si>
  <si>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</si>
  <si>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</si>
  <si>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</si>
  <si>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</si>
  <si>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</si>
  <si>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</si>
  <si>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</si>
  <si>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</si>
  <si>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</si>
  <si>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</si>
  <si>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</si>
  <si>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</si>
  <si>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</si>
  <si>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</si>
  <si>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</si>
  <si>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</si>
  <si>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</si>
  <si>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</si>
  <si>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</si>
  <si>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</si>
  <si>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</si>
  <si>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</si>
  <si>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</si>
  <si>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</si>
  <si>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</si>
  <si>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</si>
  <si>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</si>
  <si>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</si>
  <si>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</si>
  <si>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</si>
  <si>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</si>
  <si>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</si>
  <si>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</si>
  <si>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</si>
  <si>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</si>
  <si>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</si>
  <si>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</si>
  <si>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</si>
  <si>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</si>
  <si>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</si>
  <si>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</si>
  <si>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</si>
  <si>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</si>
  <si>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</si>
  <si>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</si>
  <si>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</si>
  <si>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</si>
  <si>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</si>
  <si>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</si>
  <si>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</si>
  <si>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</si>
  <si>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</si>
  <si>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</si>
  <si>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</si>
  <si>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</si>
  <si>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</si>
  <si>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</si>
  <si>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</si>
  <si>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</si>
  <si>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</si>
  <si>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</si>
  <si>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</si>
  <si>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</si>
  <si>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</si>
  <si>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</si>
  <si>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</si>
  <si>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</si>
  <si>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</si>
  <si>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</si>
  <si>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</si>
  <si>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</si>
  <si>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</si>
  <si>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</si>
  <si>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</si>
  <si>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</si>
  <si>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</si>
  <si>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</si>
  <si>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</si>
  <si>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</si>
  <si>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</si>
  <si>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</si>
  <si>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</si>
  <si>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</si>
  <si>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</si>
  <si>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</si>
  <si>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</si>
  <si>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</si>
  <si>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</si>
  <si>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</si>
  <si>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</si>
  <si>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</si>
  <si>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</si>
  <si>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</si>
  <si>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</si>
  <si>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</si>
  <si>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</si>
  <si>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</si>
  <si>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</si>
  <si>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</si>
  <si>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</si>
  <si>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</si>
  <si>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</si>
  <si>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</si>
  <si>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</si>
  <si>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</si>
  <si>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</si>
  <si>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</si>
  <si>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</si>
  <si>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</si>
  <si>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</si>
  <si>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</si>
  <si>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</si>
  <si>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</si>
  <si>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</si>
  <si>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</si>
  <si>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</si>
  <si>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</si>
  <si>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</si>
  <si>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</si>
  <si>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</si>
  <si>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</si>
  <si>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</si>
  <si>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</si>
  <si>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</si>
  <si>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</si>
  <si>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</si>
  <si>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</si>
  <si>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</si>
  <si>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</si>
  <si>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</si>
  <si>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</si>
  <si>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</si>
  <si>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</si>
  <si>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</si>
  <si>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</si>
  <si>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</si>
  <si>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</si>
  <si>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</si>
  <si>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</si>
  <si>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</si>
  <si>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</si>
  <si>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</si>
  <si>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</si>
  <si>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</si>
  <si>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</si>
  <si>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</si>
  <si>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</si>
  <si>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</si>
  <si>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</si>
  <si>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</si>
  <si>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</si>
  <si>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</si>
  <si>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</si>
  <si>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</si>
  <si>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</si>
  <si>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</si>
  <si>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</si>
  <si>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</si>
  <si>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</si>
  <si>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</si>
  <si>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</si>
  <si>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</si>
  <si>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</si>
  <si>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</si>
  <si>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</si>
  <si>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</si>
  <si>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</si>
  <si>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</si>
  <si>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</si>
  <si>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</si>
  <si>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</si>
  <si>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</si>
  <si>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</si>
  <si>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</si>
  <si>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</si>
  <si>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</si>
  <si>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</si>
  <si>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</si>
  <si>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</si>
  <si>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</si>
  <si>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</si>
  <si>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</si>
  <si>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</si>
  <si>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</si>
  <si>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</si>
  <si>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</si>
  <si>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</si>
  <si>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</si>
  <si>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</si>
  <si>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</si>
  <si>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</si>
  <si>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</si>
  <si>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</si>
  <si>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</si>
  <si>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</si>
  <si>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</si>
  <si>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</si>
  <si>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</si>
  <si>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</si>
  <si>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</si>
  <si>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</si>
  <si>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</si>
  <si>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</si>
  <si>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</si>
  <si>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</si>
  <si>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</si>
  <si>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</si>
  <si>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</si>
  <si>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</si>
  <si>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</si>
  <si>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</si>
  <si>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</si>
  <si>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</si>
  <si>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</si>
  <si>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</si>
  <si>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</si>
  <si>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</si>
  <si>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</si>
  <si>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</si>
  <si>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</si>
  <si>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</si>
  <si>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</si>
  <si>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</si>
  <si>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</si>
  <si>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</si>
  <si>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</si>
  <si>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</si>
  <si>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</si>
  <si>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</si>
  <si>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</si>
  <si>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</si>
  <si>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</si>
  <si>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</si>
  <si>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</si>
  <si>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</si>
  <si>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</si>
  <si>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</si>
  <si>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</si>
  <si>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</si>
  <si>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</si>
  <si>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</si>
  <si>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</si>
  <si>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</si>
  <si>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</si>
  <si>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</si>
  <si>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</si>
  <si>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</si>
  <si>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</si>
  <si>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</si>
  <si>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</si>
  <si>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</si>
  <si>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</si>
  <si>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</si>
  <si>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</si>
  <si>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</si>
  <si>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</si>
  <si>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</si>
  <si>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</si>
  <si>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</si>
  <si>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</si>
  <si>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</si>
  <si>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</si>
  <si>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</si>
  <si>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</si>
  <si>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</si>
  <si>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</si>
  <si>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</si>
  <si>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</si>
  <si>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</si>
  <si>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</si>
  <si>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</si>
  <si>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</si>
  <si>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</si>
  <si>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</si>
  <si>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</si>
  <si>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</si>
  <si>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</si>
  <si>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</si>
  <si>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</si>
  <si>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</si>
  <si>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</si>
  <si>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</si>
  <si>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</si>
  <si>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</si>
  <si>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</si>
  <si>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</si>
  <si>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</si>
  <si>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</si>
  <si>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</si>
  <si>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</si>
  <si>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</si>
  <si>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</si>
  <si>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</si>
  <si>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</si>
  <si>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</si>
  <si>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</si>
  <si>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</si>
  <si>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</si>
  <si>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</si>
  <si>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</si>
  <si>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</si>
  <si>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</si>
  <si>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</si>
  <si>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</si>
  <si>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</si>
  <si>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</si>
  <si>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</si>
  <si>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</si>
  <si>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</si>
  <si>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</si>
  <si>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</si>
  <si>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</si>
  <si>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</si>
  <si>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</si>
  <si>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</si>
  <si>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</si>
  <si>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</si>
  <si>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</si>
  <si>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</si>
  <si>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</si>
  <si>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</si>
  <si>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</si>
  <si>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</si>
  <si>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</si>
  <si>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</si>
  <si>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</si>
  <si>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</si>
  <si>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</si>
  <si>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</si>
  <si>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</si>
  <si>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</si>
  <si>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</si>
  <si>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</si>
  <si>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</si>
  <si>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</si>
  <si>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</si>
  <si>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</si>
  <si>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</si>
  <si>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</si>
  <si>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</si>
  <si>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</si>
  <si>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</si>
  <si>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</si>
  <si>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</si>
  <si>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</si>
  <si>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</si>
  <si>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</si>
  <si>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</si>
  <si>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</si>
  <si>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</si>
  <si>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</si>
  <si>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</si>
  <si>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</si>
  <si>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</si>
  <si>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</si>
  <si>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</si>
  <si>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</si>
  <si>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</si>
  <si>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</si>
  <si>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</si>
  <si>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</si>
  <si>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</si>
  <si>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</si>
  <si>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</si>
  <si>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</si>
  <si>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</si>
  <si>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</si>
  <si>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</si>
  <si>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</si>
  <si>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</si>
  <si>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</si>
  <si>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</si>
  <si>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</si>
  <si>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</si>
  <si>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</si>
  <si>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</si>
  <si>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</si>
  <si>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</si>
  <si>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</si>
  <si>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</si>
  <si>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</si>
  <si>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</si>
  <si>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</si>
  <si>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</si>
  <si>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</si>
  <si>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</si>
  <si>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</si>
  <si>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</si>
  <si>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</si>
  <si>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</si>
  <si>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</si>
  <si>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</si>
  <si>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</si>
  <si>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</si>
  <si>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</si>
  <si>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</si>
  <si>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</si>
  <si>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</si>
  <si>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</si>
  <si>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</si>
  <si>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</si>
  <si>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</si>
  <si>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</si>
  <si>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</si>
  <si>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</si>
  <si>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</si>
  <si>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</si>
  <si>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</si>
  <si>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</si>
  <si>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</si>
  <si>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</si>
  <si>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</si>
  <si>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</si>
  <si>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</si>
  <si>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</si>
  <si>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</si>
  <si>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</si>
  <si>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</si>
  <si>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</si>
  <si>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</si>
  <si>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</si>
  <si>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</si>
  <si>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</si>
  <si>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</si>
  <si>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</si>
  <si>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</si>
  <si>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</si>
  <si>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</si>
  <si>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</si>
  <si>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</si>
  <si>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</si>
  <si>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</si>
  <si>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</si>
  <si>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</si>
  <si>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</si>
  <si>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</si>
  <si>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</si>
  <si>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</si>
  <si>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</si>
  <si>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</si>
  <si>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</si>
  <si>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</si>
  <si>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</si>
  <si>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</si>
  <si>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</si>
  <si>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</si>
  <si>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</si>
  <si>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</si>
  <si>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</si>
  <si>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</si>
  <si>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</si>
  <si>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</si>
  <si>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</si>
  <si>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</si>
  <si>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</si>
  <si>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</si>
  <si>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</si>
  <si>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</si>
  <si>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</si>
  <si>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</si>
  <si>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</si>
  <si>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</si>
  <si>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</si>
  <si>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</si>
  <si>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</si>
  <si>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</si>
  <si>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</si>
  <si>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</si>
  <si>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</si>
  <si>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</si>
  <si>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</si>
  <si>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</si>
  <si>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</si>
  <si>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</si>
  <si>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</si>
  <si>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</si>
  <si>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</si>
  <si>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</si>
  <si>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</si>
  <si>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</si>
  <si>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</si>
  <si>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</si>
  <si>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</si>
  <si>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</si>
  <si>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</si>
  <si>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</si>
  <si>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</si>
  <si>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</si>
  <si>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</si>
  <si>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</si>
  <si>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</si>
  <si>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</si>
  <si>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</si>
  <si>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</si>
  <si>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</si>
  <si>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</si>
  <si>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</si>
  <si>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</si>
  <si>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</si>
  <si>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</si>
  <si>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</si>
  <si>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</si>
  <si>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</si>
  <si>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</si>
  <si>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</si>
  <si>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</si>
  <si>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</si>
  <si>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</si>
  <si>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</si>
  <si>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</si>
  <si>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</si>
  <si>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</si>
  <si>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</si>
  <si>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</si>
  <si>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</si>
  <si>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</si>
  <si>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</si>
  <si>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</si>
  <si>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</si>
  <si>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</si>
  <si>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</si>
  <si>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</si>
  <si>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</si>
  <si>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</si>
  <si>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</si>
  <si>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</si>
  <si>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</si>
  <si>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</si>
  <si>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</si>
  <si>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</si>
  <si>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</si>
  <si>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</si>
  <si>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</si>
  <si>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</si>
  <si>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</si>
  <si>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</si>
  <si>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</si>
  <si>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</si>
  <si>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</si>
  <si>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</si>
  <si>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</si>
  <si>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</si>
  <si>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</si>
  <si>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</si>
  <si>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</si>
  <si>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</si>
  <si>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</si>
  <si>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</si>
  <si>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</si>
  <si>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</si>
  <si>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</si>
  <si>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</si>
  <si>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</si>
  <si>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</si>
  <si>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</si>
  <si>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</si>
  <si>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</si>
  <si>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</si>
  <si>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</si>
  <si>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</si>
  <si>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</si>
  <si>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</si>
  <si>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</si>
  <si>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</si>
  <si>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</si>
  <si>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</si>
  <si>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</si>
  <si>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</si>
  <si>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</si>
  <si>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</si>
  <si>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</si>
  <si>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</si>
  <si>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</si>
  <si>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</si>
  <si>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</si>
  <si>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</si>
  <si>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</si>
  <si>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</si>
  <si>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</si>
  <si>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</si>
  <si>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</si>
  <si>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</si>
  <si>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</si>
  <si>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</si>
  <si>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</si>
  <si>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</si>
  <si>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</si>
  <si>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</si>
  <si>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</si>
  <si>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</si>
  <si>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</si>
  <si>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</si>
  <si>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</si>
  <si>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</si>
  <si>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</si>
  <si>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</si>
  <si>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</si>
  <si>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</si>
  <si>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</si>
  <si>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</si>
  <si>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</si>
  <si>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</si>
  <si>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</si>
  <si>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</si>
  <si>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</si>
  <si>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</si>
  <si>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</si>
  <si>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</si>
  <si>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</si>
  <si>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</si>
  <si>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</si>
  <si>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</si>
  <si>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</si>
  <si>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</si>
  <si>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</si>
  <si>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</si>
  <si>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</si>
  <si>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</si>
  <si>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</si>
  <si>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</si>
  <si>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</si>
  <si>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</si>
  <si>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</si>
  <si>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</si>
  <si>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</si>
  <si>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</si>
  <si>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</si>
  <si>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</si>
  <si>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</si>
  <si>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</si>
  <si>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</si>
  <si>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</si>
  <si>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</si>
  <si>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</si>
  <si>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</si>
  <si>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</si>
  <si>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</si>
  <si>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</si>
  <si>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</si>
  <si>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</si>
  <si>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</si>
  <si>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</si>
  <si>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</si>
  <si>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</si>
  <si>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</si>
  <si>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</si>
  <si>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</si>
  <si>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</si>
  <si>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</si>
  <si>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</si>
  <si>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</si>
  <si>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</si>
  <si>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</si>
  <si>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</si>
  <si>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</si>
  <si>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</si>
  <si>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</si>
  <si>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</si>
  <si>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</si>
  <si>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</si>
  <si>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</si>
  <si>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</si>
  <si>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</si>
  <si>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</si>
  <si>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</si>
  <si>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</si>
  <si>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</si>
  <si>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</si>
  <si>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</si>
  <si>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</si>
  <si>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</si>
  <si>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</si>
  <si>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</si>
  <si>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</si>
  <si>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</si>
  <si>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</si>
  <si>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</si>
  <si>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</si>
  <si>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</si>
  <si>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</si>
  <si>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</si>
  <si>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</si>
  <si>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</si>
  <si>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</si>
  <si>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</si>
  <si>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</si>
  <si>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</si>
  <si>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</si>
  <si>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</si>
  <si>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</si>
  <si>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</si>
  <si>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</si>
  <si>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</si>
  <si>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</si>
  <si>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</si>
  <si>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</si>
  <si>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</si>
  <si>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</si>
  <si>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</si>
  <si>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</si>
  <si>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</si>
  <si>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</si>
  <si>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</si>
  <si>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</si>
  <si>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</si>
  <si>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</si>
  <si>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</si>
  <si>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</si>
  <si>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</si>
  <si>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</si>
  <si>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</si>
  <si>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</si>
  <si>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</si>
  <si>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</si>
  <si>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</si>
  <si>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</si>
  <si>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</si>
  <si>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</si>
  <si>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</si>
  <si>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</si>
  <si>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</si>
  <si>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</si>
  <si>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</si>
  <si>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</si>
  <si>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</si>
  <si>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</si>
  <si>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</si>
  <si>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</si>
  <si>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</si>
  <si>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</si>
  <si>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</si>
  <si>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</si>
  <si>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</si>
  <si>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</si>
  <si>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</si>
  <si>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</si>
  <si>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</si>
  <si>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</si>
  <si>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</si>
  <si>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</si>
  <si>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</si>
  <si>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</si>
  <si>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</si>
  <si>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</si>
  <si>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</si>
  <si>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</si>
  <si>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</si>
  <si>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</si>
  <si>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</si>
  <si>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</si>
  <si>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</si>
  <si>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</si>
  <si>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</si>
  <si>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</si>
  <si>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</si>
  <si>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</si>
  <si>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</si>
  <si>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</si>
  <si>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</si>
  <si>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</si>
  <si>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</si>
  <si>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</si>
  <si>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</si>
  <si>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</si>
  <si>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</si>
  <si>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</si>
  <si>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</si>
  <si>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</si>
  <si>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</si>
  <si>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</si>
  <si>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</si>
  <si>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</si>
  <si>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</si>
  <si>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</si>
  <si>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</si>
  <si>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</si>
  <si>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</si>
  <si>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</si>
  <si>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</si>
  <si>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</si>
  <si>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</si>
  <si>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</si>
  <si>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</si>
  <si>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</si>
  <si>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</si>
  <si>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</si>
  <si>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</si>
  <si>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</si>
  <si>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</si>
  <si>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</si>
  <si>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</si>
  <si>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</si>
  <si>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</si>
  <si>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</si>
  <si>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</si>
  <si>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</si>
  <si>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</si>
  <si>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</si>
  <si>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</si>
  <si>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</si>
  <si>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</si>
  <si>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</si>
  <si>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</si>
  <si>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</si>
  <si>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</si>
  <si>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</si>
  <si>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</si>
  <si>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</si>
  <si>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</si>
  <si>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</si>
  <si>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</si>
  <si>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</si>
  <si>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</si>
  <si>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</si>
  <si>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</si>
  <si>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</si>
  <si>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</si>
  <si>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</si>
  <si>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</si>
  <si>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</si>
  <si>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</si>
  <si>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</si>
  <si>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</si>
  <si>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</si>
  <si>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</si>
  <si>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</si>
  <si>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</si>
  <si>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</si>
  <si>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</si>
  <si>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</si>
  <si>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</si>
  <si>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</si>
  <si>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</si>
  <si>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</si>
  <si>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</si>
  <si>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</si>
  <si>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</si>
  <si>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</si>
  <si>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</si>
  <si>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</si>
  <si>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</si>
  <si>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</si>
  <si>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</si>
  <si>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</si>
  <si>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</si>
  <si>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</si>
  <si>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</si>
  <si>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</si>
  <si>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</si>
  <si>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</si>
  <si>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</si>
  <si>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</si>
  <si>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</si>
  <si>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</si>
  <si>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</si>
  <si>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</si>
  <si>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</si>
  <si>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</si>
  <si>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</si>
  <si>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</si>
  <si>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</si>
  <si>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</si>
  <si>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</si>
  <si>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</si>
  <si>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</si>
  <si>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</si>
  <si>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</si>
  <si>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</si>
  <si>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</si>
  <si>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</si>
  <si>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</si>
  <si>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</si>
  <si>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</si>
  <si>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</si>
  <si>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</si>
  <si>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</si>
  <si>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</si>
  <si>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</si>
  <si>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</si>
  <si>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</si>
  <si>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</si>
  <si>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</si>
  <si>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</si>
  <si>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</si>
  <si>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</si>
  <si>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</si>
  <si>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</si>
  <si>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</si>
  <si>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</si>
  <si>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</si>
  <si>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</si>
  <si>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</si>
  <si>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</si>
  <si>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</si>
  <si>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</si>
  <si>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</si>
  <si>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</si>
  <si>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</si>
  <si>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</si>
  <si>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</si>
  <si>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</si>
  <si>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</si>
  <si>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</si>
  <si>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</si>
  <si>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</si>
  <si>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</si>
  <si>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</si>
  <si>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</si>
  <si>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</si>
  <si>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</si>
  <si>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</si>
  <si>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</si>
  <si>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</si>
  <si>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</si>
  <si>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</si>
  <si>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</si>
  <si>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</si>
  <si>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</si>
  <si>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</si>
  <si>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</si>
  <si>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</si>
  <si>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</si>
  <si>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</si>
  <si>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</si>
  <si>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</si>
  <si>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</si>
  <si>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</si>
  <si>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</si>
  <si>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</si>
  <si>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</si>
  <si>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</si>
  <si>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</si>
  <si>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</si>
  <si>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</si>
  <si>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</si>
  <si>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</si>
  <si>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</si>
  <si>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</si>
  <si>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</si>
  <si>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</si>
  <si>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</si>
  <si>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</si>
  <si>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</si>
  <si>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</si>
  <si>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</si>
  <si>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</si>
  <si>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</si>
  <si>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</si>
  <si>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</si>
  <si>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</si>
  <si>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</si>
  <si>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</si>
  <si>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</si>
  <si>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</si>
  <si>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</si>
  <si>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</si>
  <si>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</si>
  <si>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</si>
  <si>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</si>
  <si>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</si>
  <si>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</si>
  <si>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</si>
  <si>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</si>
  <si>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</si>
  <si>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</si>
  <si>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</si>
  <si>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</si>
  <si>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</si>
  <si>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</si>
  <si>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</si>
  <si>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</si>
  <si>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</si>
  <si>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</si>
  <si>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</si>
  <si>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</si>
  <si>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</si>
  <si>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</si>
  <si>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</si>
  <si>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</si>
  <si>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</si>
  <si>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</si>
  <si>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</si>
  <si>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</si>
  <si>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</si>
  <si>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</si>
  <si>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</si>
  <si>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</si>
  <si>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</si>
  <si>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</si>
  <si>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</si>
  <si>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</si>
  <si>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</si>
  <si>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</si>
  <si>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</si>
  <si>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</si>
  <si>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</si>
  <si>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</si>
  <si>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</si>
  <si>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</si>
  <si>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</si>
  <si>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</si>
  <si>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</si>
  <si>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</si>
  <si>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</si>
  <si>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</si>
  <si>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</si>
  <si>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</si>
  <si>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</si>
  <si>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</si>
  <si>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</si>
  <si>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</si>
  <si>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</si>
  <si>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</si>
  <si>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</si>
  <si>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</si>
  <si>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</si>
  <si>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</si>
  <si>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</si>
  <si>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</si>
  <si>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</si>
  <si>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</si>
  <si>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</si>
  <si>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</si>
  <si>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</si>
  <si>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</si>
  <si>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</si>
  <si>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</si>
  <si>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</si>
  <si>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</si>
  <si>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</si>
  <si>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</si>
  <si>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</si>
  <si>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</si>
  <si>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</si>
  <si>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</si>
  <si>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</si>
  <si>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</si>
  <si>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</si>
  <si>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</si>
  <si>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</si>
  <si>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</si>
  <si>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</si>
  <si>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</si>
  <si>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</si>
  <si>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</si>
  <si>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</si>
  <si>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</si>
  <si>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</si>
  <si>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</si>
  <si>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</si>
  <si>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</si>
  <si>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</si>
  <si>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</si>
  <si>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</si>
  <si>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</si>
  <si>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</si>
  <si>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</si>
  <si>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</si>
  <si>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</si>
  <si>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</si>
  <si>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</si>
  <si>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</si>
  <si>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</si>
  <si>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</si>
  <si>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</si>
  <si>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</si>
  <si>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</si>
  <si>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</si>
  <si>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</si>
  <si>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</si>
  <si>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</si>
  <si>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</si>
  <si>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</si>
  <si>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</si>
  <si>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</si>
  <si>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</si>
  <si>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</si>
  <si>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</si>
  <si>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</si>
  <si>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</si>
  <si>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</si>
  <si>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</si>
  <si>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</si>
  <si>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</si>
  <si>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</si>
  <si>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</si>
  <si>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</si>
  <si>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</si>
  <si>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</si>
  <si>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</si>
  <si>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</si>
  <si>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</si>
  <si>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</si>
  <si>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</si>
  <si>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</si>
  <si>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</si>
  <si>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</si>
  <si>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</si>
  <si>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</si>
  <si>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</si>
  <si>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</si>
  <si>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</si>
  <si>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</si>
  <si>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</si>
  <si>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</si>
  <si>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</si>
  <si>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</si>
  <si>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</si>
  <si>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</si>
  <si>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</si>
  <si>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</si>
  <si>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</si>
  <si>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</si>
  <si>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</si>
  <si>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</si>
  <si>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</si>
  <si>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</si>
  <si>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</si>
  <si>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</si>
  <si>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</si>
  <si>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</si>
  <si>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</si>
  <si>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</si>
  <si>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</si>
  <si>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</si>
  <si>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</si>
  <si>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</si>
  <si>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</si>
  <si>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</si>
  <si>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</si>
  <si>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</si>
  <si>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</si>
  <si>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</si>
  <si>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</si>
  <si>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</si>
  <si>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</si>
  <si>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</si>
  <si>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</si>
  <si>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</si>
  <si>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</si>
  <si>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</si>
  <si>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</si>
  <si>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</si>
  <si>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</si>
  <si>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</si>
  <si>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</si>
  <si>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</si>
  <si>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</si>
  <si>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</si>
  <si>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</si>
  <si>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</si>
  <si>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</si>
  <si>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</si>
  <si>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</si>
  <si>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</si>
  <si>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</si>
  <si>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</si>
  <si>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</si>
  <si>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</si>
  <si>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</si>
  <si>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</si>
  <si>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</si>
  <si>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</si>
  <si>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</si>
  <si>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</si>
  <si>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</si>
  <si>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</si>
  <si>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</si>
  <si>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</si>
  <si>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</si>
  <si>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</si>
  <si>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</si>
  <si>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</si>
  <si>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</si>
  <si>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</si>
  <si>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</si>
  <si>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</si>
  <si>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</si>
  <si>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</si>
  <si>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</si>
  <si>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</si>
  <si>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</si>
  <si>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</si>
  <si>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</si>
  <si>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</si>
  <si>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</si>
  <si>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</si>
  <si>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</si>
  <si>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</si>
  <si>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</si>
  <si>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</si>
  <si>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</si>
  <si>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</si>
  <si>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</si>
  <si>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</si>
  <si>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</si>
  <si>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</si>
  <si>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</si>
  <si>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</si>
  <si>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</si>
  <si>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</si>
  <si>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</si>
  <si>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</si>
  <si>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</si>
  <si>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</si>
  <si>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</si>
  <si>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</si>
  <si>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</si>
  <si>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</si>
  <si>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</si>
  <si>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</si>
  <si>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</si>
  <si>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</si>
  <si>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</si>
  <si>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</si>
  <si>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</si>
  <si>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</si>
  <si>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</si>
  <si>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</si>
  <si>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</si>
  <si>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</si>
  <si>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</si>
  <si>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</si>
  <si>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</si>
  <si>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</si>
  <si>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</si>
  <si>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</si>
  <si>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</si>
  <si>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</si>
  <si>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</si>
  <si>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</si>
  <si>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</si>
  <si>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</si>
  <si>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</si>
  <si>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</si>
  <si>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</si>
  <si>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</si>
  <si>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</si>
  <si>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</si>
  <si>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</si>
  <si>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</si>
  <si>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</si>
  <si>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</si>
  <si>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</si>
  <si>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</si>
  <si>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</si>
  <si>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</si>
  <si>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</si>
  <si>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</si>
  <si>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</si>
  <si>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</si>
  <si>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</si>
  <si>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</si>
  <si>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</si>
  <si>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</si>
  <si>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</si>
  <si>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</si>
  <si>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</si>
  <si>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</si>
  <si>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</si>
  <si>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</si>
  <si>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</si>
  <si>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</si>
  <si>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</si>
  <si>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</si>
  <si>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</si>
  <si>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</si>
  <si>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</si>
  <si>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</si>
  <si>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</si>
  <si>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</si>
  <si>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</si>
  <si>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</si>
  <si>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</si>
  <si>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</si>
  <si>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</si>
  <si>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</si>
  <si>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</si>
  <si>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</si>
  <si>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</si>
  <si>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</si>
  <si>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</si>
  <si>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</si>
  <si>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</si>
  <si>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</si>
  <si>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</si>
  <si>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</si>
  <si>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</si>
  <si>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</si>
  <si>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</si>
  <si>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</si>
  <si>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</si>
  <si>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</si>
  <si>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</si>
  <si>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</si>
  <si>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</si>
  <si>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</si>
  <si>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</si>
  <si>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</si>
  <si>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</si>
  <si>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</si>
  <si>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</si>
  <si>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</si>
  <si>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</si>
  <si>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</si>
  <si>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</si>
  <si>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</si>
  <si>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</si>
  <si>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</si>
  <si>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</si>
  <si>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</si>
  <si>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</si>
  <si>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</si>
  <si>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</si>
  <si>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</si>
  <si>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</si>
  <si>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</si>
  <si>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</si>
  <si>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</si>
  <si>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</si>
  <si>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</si>
  <si>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</si>
  <si>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</si>
  <si>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</si>
  <si>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</si>
  <si>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</si>
  <si>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</si>
  <si>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</si>
  <si>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</si>
  <si>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</si>
  <si>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</si>
  <si>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</si>
  <si>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</si>
  <si>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</si>
  <si>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</si>
  <si>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</si>
  <si>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</si>
  <si>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</si>
  <si>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</si>
  <si>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</si>
  <si>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</si>
  <si>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</si>
  <si>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</si>
  <si>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</si>
  <si>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</si>
  <si>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</si>
  <si>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</si>
  <si>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</si>
  <si>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</si>
  <si>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</si>
  <si>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</si>
  <si>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</si>
  <si>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</si>
  <si>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</si>
  <si>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</si>
  <si>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</si>
  <si>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</si>
  <si>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</si>
  <si>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</si>
  <si>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</si>
  <si>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</si>
  <si>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</si>
  <si>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</si>
  <si>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</si>
  <si>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</si>
  <si>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</si>
  <si>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</si>
  <si>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</si>
  <si>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</si>
  <si>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</si>
  <si>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</si>
  <si>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</si>
  <si>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</si>
  <si>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</si>
  <si>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</si>
  <si>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</si>
  <si>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</si>
  <si>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</si>
  <si>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</si>
  <si>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</si>
  <si>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</si>
  <si>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</si>
  <si>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</si>
  <si>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</si>
  <si>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</si>
  <si>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</si>
  <si>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</si>
  <si>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</si>
  <si>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</si>
  <si>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</si>
  <si>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</si>
  <si>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</si>
  <si>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</si>
  <si>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</si>
  <si>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</si>
  <si>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</si>
  <si>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</si>
  <si>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</si>
  <si>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</si>
  <si>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</si>
  <si>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</si>
  <si>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</si>
  <si>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</si>
  <si>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</si>
  <si>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</si>
  <si>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</si>
  <si>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</si>
  <si>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</si>
  <si>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</si>
  <si>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</si>
  <si>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</si>
  <si>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</si>
  <si>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</si>
  <si>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</si>
  <si>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</si>
  <si>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</si>
  <si>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</si>
  <si>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</si>
  <si>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</si>
  <si>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</si>
  <si>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</si>
  <si>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</si>
  <si>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</si>
  <si>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</si>
  <si>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</si>
  <si>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</si>
  <si>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</si>
  <si>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</si>
  <si>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</si>
  <si>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</si>
  <si>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</si>
  <si>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</si>
  <si>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</si>
  <si>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</si>
  <si>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</si>
  <si>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</si>
  <si>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</si>
  <si>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</si>
  <si>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</si>
  <si>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</si>
  <si>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</si>
  <si>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</si>
  <si>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</si>
  <si>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</si>
  <si>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</si>
  <si>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</si>
  <si>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</si>
  <si>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</si>
  <si>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</si>
  <si>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</si>
  <si>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</si>
  <si>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</si>
  <si>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</si>
  <si>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</si>
  <si>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</si>
  <si>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</si>
  <si>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</si>
  <si>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</si>
  <si>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</si>
  <si>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</si>
  <si>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</si>
  <si>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</si>
  <si>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</si>
  <si>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</si>
  <si>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</si>
  <si>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</si>
  <si>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</si>
  <si>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</si>
  <si>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</si>
  <si>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</si>
  <si>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</si>
  <si>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</si>
  <si>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</si>
  <si>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</si>
  <si>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</si>
  <si>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</si>
  <si>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</si>
  <si>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</si>
  <si>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</si>
  <si>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</si>
  <si>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</si>
  <si>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</si>
  <si>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</si>
  <si>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</si>
  <si>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</si>
  <si>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</si>
  <si>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</si>
  <si>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</si>
  <si>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</si>
  <si>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</si>
  <si>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</si>
  <si>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</si>
  <si>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</si>
  <si>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</si>
  <si>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</si>
  <si>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</si>
  <si>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</si>
  <si>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</si>
  <si>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</si>
  <si>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</si>
  <si>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</si>
  <si>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</si>
  <si>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</si>
  <si>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</si>
  <si>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</si>
  <si>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</si>
  <si>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</si>
  <si>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</si>
  <si>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</si>
  <si>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</si>
  <si>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</si>
  <si>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</si>
  <si>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</si>
  <si>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</si>
  <si>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</si>
  <si>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</si>
  <si>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</si>
  <si>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</si>
  <si>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</si>
  <si>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</si>
  <si>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</si>
  <si>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</si>
  <si>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</si>
  <si>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</si>
  <si>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</si>
  <si>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</si>
  <si>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</si>
  <si>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</si>
  <si>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</si>
  <si>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</si>
  <si>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</si>
  <si>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</si>
  <si>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</si>
  <si>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</si>
  <si>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</si>
  <si>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</si>
  <si>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</si>
  <si>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</si>
  <si>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</si>
  <si>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</si>
  <si>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</si>
  <si>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</si>
  <si>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</si>
  <si>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</si>
  <si>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</si>
  <si>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</si>
  <si>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</si>
  <si>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</si>
  <si>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</si>
  <si>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</si>
  <si>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</si>
  <si>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</si>
  <si>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</si>
  <si>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</si>
  <si>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</si>
  <si>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</si>
  <si>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</si>
  <si>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</si>
  <si>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</si>
  <si>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</si>
  <si>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</si>
  <si>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</si>
  <si>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</si>
  <si>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</si>
  <si>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</si>
  <si>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</si>
  <si>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</si>
  <si>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</si>
  <si>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</si>
  <si>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</si>
  <si>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</si>
  <si>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</si>
  <si>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</si>
  <si>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</si>
  <si>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</si>
  <si>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</si>
  <si>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</si>
  <si>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</si>
  <si>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</si>
  <si>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</si>
  <si>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</si>
  <si>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</si>
  <si>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</si>
  <si>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</si>
  <si>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</si>
  <si>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</si>
  <si>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</si>
  <si>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</si>
  <si>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</si>
  <si>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</si>
  <si>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</si>
  <si>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</si>
  <si>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</si>
  <si>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</si>
  <si>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</si>
  <si>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</si>
  <si>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</si>
  <si>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</si>
  <si>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</si>
  <si>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</si>
  <si>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</si>
  <si>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</si>
  <si>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</si>
  <si>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</si>
  <si>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</si>
  <si>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</si>
  <si>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</si>
  <si>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</si>
  <si>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</si>
  <si>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</si>
  <si>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</si>
  <si>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</si>
  <si>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</si>
  <si>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</si>
  <si>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</si>
  <si>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</si>
  <si>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</si>
  <si>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</si>
  <si>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</si>
  <si>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</si>
  <si>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</si>
  <si>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</si>
  <si>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</si>
  <si>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</si>
  <si>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</si>
  <si>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</si>
  <si>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</si>
  <si>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</si>
  <si>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</si>
  <si>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</si>
  <si>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</si>
  <si>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</si>
  <si>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</si>
  <si>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</si>
  <si>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</si>
  <si>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</si>
  <si>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</si>
  <si>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</si>
  <si>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</si>
  <si>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</si>
  <si>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</si>
  <si>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</si>
  <si>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</si>
  <si>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</si>
  <si>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</si>
  <si>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</si>
  <si>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</si>
  <si>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</si>
  <si>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</si>
  <si>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</si>
  <si>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</si>
  <si>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</si>
  <si>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</si>
  <si>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</si>
  <si>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</si>
  <si>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</si>
  <si>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</si>
  <si>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</si>
  <si>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</si>
  <si>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</si>
  <si>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</si>
  <si>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</si>
  <si>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</si>
  <si>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</si>
  <si>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</si>
  <si>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</si>
  <si>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</si>
  <si>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</si>
  <si>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</si>
  <si>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</si>
  <si>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</si>
  <si>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</si>
  <si>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</si>
  <si>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</si>
  <si>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</si>
  <si>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</si>
  <si>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</si>
  <si>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</si>
  <si>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</si>
  <si>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</si>
  <si>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</si>
  <si>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</si>
  <si>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</si>
  <si>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</si>
  <si>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</si>
  <si>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</si>
  <si>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</si>
  <si>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</si>
  <si>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</si>
  <si>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</si>
  <si>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</si>
  <si>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</si>
  <si>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</si>
  <si>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</si>
  <si>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</si>
  <si>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</si>
  <si>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</si>
  <si>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</si>
  <si>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</si>
  <si>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</si>
  <si>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</si>
  <si>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</si>
  <si>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</si>
  <si>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</si>
  <si>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</si>
  <si>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</si>
  <si>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</si>
  <si>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</si>
  <si>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</si>
  <si>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</si>
  <si>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</si>
  <si>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</si>
  <si>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</si>
  <si>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</si>
  <si>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</si>
  <si>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</si>
  <si>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</si>
  <si>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</si>
  <si>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</si>
  <si>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</si>
  <si>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</si>
  <si>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</si>
  <si>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</si>
  <si>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</si>
  <si>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</si>
  <si>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</si>
  <si>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</si>
  <si>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</si>
  <si>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</si>
  <si>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</si>
  <si>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</si>
  <si>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</si>
  <si>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</si>
  <si>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</si>
  <si>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</si>
  <si>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</si>
  <si>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</si>
  <si>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</si>
  <si>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</si>
  <si>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</si>
  <si>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</si>
  <si>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</si>
  <si>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</si>
  <si>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</si>
  <si>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</si>
  <si>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</si>
  <si>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</si>
  <si>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</si>
  <si>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</si>
  <si>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</si>
  <si>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</si>
  <si>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</si>
  <si>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</si>
  <si>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</si>
  <si>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</si>
  <si>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</si>
  <si>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</si>
  <si>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</si>
  <si>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</si>
  <si>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</si>
  <si>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</si>
  <si>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</si>
  <si>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</si>
  <si>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</si>
  <si>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</si>
  <si>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</si>
  <si>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</si>
  <si>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</si>
  <si>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</si>
  <si>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</si>
  <si>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</si>
  <si>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</si>
  <si>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</si>
  <si>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</si>
  <si>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</si>
  <si>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</si>
  <si>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</si>
  <si>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</si>
  <si>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</si>
  <si>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</si>
  <si>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</si>
  <si>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</si>
  <si>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</si>
  <si>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</si>
  <si>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</si>
  <si>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</si>
  <si>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</si>
  <si>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</si>
  <si>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</si>
  <si>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</si>
  <si>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</si>
  <si>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</si>
  <si>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</si>
  <si>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</si>
  <si>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</si>
  <si>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</si>
  <si>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</si>
  <si>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</si>
  <si>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</si>
  <si>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</si>
  <si>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</si>
  <si>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</si>
  <si>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</si>
  <si>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</si>
  <si>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</si>
  <si>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</si>
  <si>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</si>
  <si>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</si>
  <si>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</si>
  <si>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</si>
  <si>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</si>
  <si>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</si>
  <si>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</si>
  <si>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</si>
  <si>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</si>
  <si>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</si>
  <si>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</si>
  <si>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</si>
  <si>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</si>
  <si>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</si>
  <si>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</si>
  <si>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</si>
  <si>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</si>
  <si>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</si>
  <si>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</si>
  <si>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</si>
  <si>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</si>
  <si>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</si>
  <si>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</si>
  <si>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</si>
  <si>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</si>
  <si>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</si>
  <si>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</si>
  <si>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</si>
  <si>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</si>
  <si>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</si>
  <si>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</si>
  <si>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</si>
  <si>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</si>
  <si>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</si>
  <si>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</si>
  <si>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</si>
  <si>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</si>
  <si>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</si>
  <si>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</si>
  <si>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</si>
  <si>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</si>
  <si>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</si>
  <si>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</si>
  <si>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</si>
  <si>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</si>
  <si>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</si>
  <si>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</si>
  <si>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</si>
  <si>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</si>
  <si>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</si>
  <si>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</si>
  <si>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</si>
  <si>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</si>
  <si>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</si>
  <si>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</si>
  <si>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</si>
  <si>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</si>
  <si>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</si>
  <si>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</si>
  <si>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</si>
  <si>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</si>
  <si>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</si>
  <si>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</si>
  <si>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</si>
  <si>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</si>
  <si>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</si>
  <si>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</si>
  <si>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</si>
  <si>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</si>
  <si>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</si>
  <si>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</si>
  <si>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</si>
  <si>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</si>
  <si>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</si>
  <si>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</si>
  <si>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</si>
  <si>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</si>
  <si>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</si>
  <si>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</si>
  <si>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</si>
  <si>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</si>
  <si>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</si>
  <si>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</si>
  <si>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</si>
  <si>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</si>
  <si>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</si>
  <si>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</si>
  <si>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</si>
  <si>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</si>
  <si>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</si>
  <si>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</si>
  <si>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</si>
  <si>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</si>
  <si>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</si>
  <si>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</si>
  <si>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</si>
  <si>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</si>
  <si>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</si>
  <si>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</si>
  <si>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</si>
  <si>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</si>
  <si>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</si>
  <si>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</si>
  <si>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</si>
  <si>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</si>
  <si>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</si>
  <si>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</si>
  <si>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</si>
  <si>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</si>
  <si>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</si>
  <si>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</si>
  <si>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</si>
  <si>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</si>
  <si>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</si>
  <si>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</si>
  <si>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</si>
  <si>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</si>
  <si>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</si>
  <si>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</si>
  <si>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</si>
  <si>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</si>
  <si>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</si>
  <si>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</si>
  <si>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</si>
  <si>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</si>
  <si>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</si>
  <si>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</si>
  <si>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</si>
  <si>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</si>
  <si>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</si>
  <si>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</si>
  <si>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</si>
  <si>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</si>
  <si>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</si>
  <si>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</si>
  <si>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</si>
  <si>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</si>
  <si>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</si>
  <si>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</si>
  <si>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</si>
  <si>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</si>
  <si>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</si>
  <si>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</si>
  <si>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</si>
  <si>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</si>
  <si>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</si>
  <si>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</si>
  <si>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</si>
  <si>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</si>
  <si>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</si>
  <si>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</si>
  <si>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</si>
  <si>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</si>
  <si>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</si>
  <si>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</si>
  <si>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</si>
  <si>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</si>
  <si>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</si>
  <si>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</si>
  <si>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</si>
  <si>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</si>
  <si>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</si>
  <si>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</si>
  <si>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</si>
  <si>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</si>
  <si>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</si>
  <si>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</si>
  <si>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</si>
  <si>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</si>
  <si>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</si>
  <si>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</si>
  <si>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</si>
  <si>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</si>
  <si>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</si>
  <si>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</si>
  <si>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</si>
  <si>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</si>
  <si>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</si>
  <si>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</si>
  <si>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</si>
  <si>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</si>
  <si>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</si>
  <si>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</si>
  <si>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</si>
  <si>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</si>
  <si>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</si>
  <si>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</si>
  <si>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</si>
  <si>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</si>
  <si>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</si>
  <si>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</si>
  <si>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</si>
  <si>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</si>
  <si>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</si>
  <si>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</si>
  <si>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</si>
  <si>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</si>
  <si>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</si>
  <si>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</si>
  <si>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</si>
  <si>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</si>
  <si>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</si>
  <si>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</si>
  <si>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</si>
  <si>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</si>
  <si>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</si>
  <si>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</si>
  <si>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</si>
  <si>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</si>
  <si>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</si>
  <si>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</si>
  <si>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</si>
  <si>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</si>
  <si>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</si>
  <si>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</si>
  <si>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</si>
  <si>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</si>
  <si>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</si>
  <si>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</si>
  <si>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</si>
  <si>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</si>
  <si>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</si>
  <si>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</si>
  <si>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</si>
  <si>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</si>
  <si>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</si>
  <si>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</si>
  <si>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</si>
  <si>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</si>
  <si>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</si>
  <si>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</si>
  <si>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</si>
  <si>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</si>
  <si>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</si>
  <si>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</si>
  <si>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</si>
  <si>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</si>
  <si>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</si>
  <si>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</si>
  <si>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</si>
  <si>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</si>
  <si>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</si>
  <si>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</si>
  <si>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</si>
  <si>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</si>
  <si>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</si>
  <si>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</si>
  <si>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</si>
  <si>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</si>
  <si>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</si>
  <si>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</si>
  <si>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</si>
  <si>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</si>
  <si>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</si>
  <si>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</si>
  <si>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</si>
  <si>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</si>
  <si>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</si>
  <si>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</si>
  <si>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</si>
  <si>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</si>
  <si>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</si>
  <si>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</si>
  <si>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</si>
  <si>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</si>
  <si>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</si>
  <si>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</si>
  <si>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</si>
  <si>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</si>
  <si>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</si>
  <si>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</si>
  <si>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</si>
  <si>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</si>
  <si>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</si>
  <si>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</si>
  <si>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</si>
  <si>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</si>
  <si>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</si>
  <si>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</si>
  <si>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</si>
  <si>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</si>
  <si>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</si>
  <si>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</si>
  <si>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</si>
  <si>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</si>
  <si>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</si>
  <si>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</si>
  <si>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</si>
  <si>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</si>
  <si>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</si>
  <si>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</si>
  <si>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</si>
  <si>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</si>
  <si>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</si>
  <si>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</si>
  <si>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</si>
  <si>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</si>
  <si>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</si>
  <si>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</si>
  <si>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</si>
  <si>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</si>
  <si>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</si>
  <si>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</si>
  <si>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</si>
  <si>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</si>
  <si>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</si>
  <si>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</si>
  <si>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</si>
  <si>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</si>
  <si>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</si>
  <si>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</si>
  <si>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</si>
  <si>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</si>
  <si>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</si>
  <si>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</si>
  <si>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</si>
  <si>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</si>
  <si>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</si>
  <si>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</si>
  <si>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</si>
  <si>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</si>
  <si>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</si>
  <si>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</si>
  <si>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</si>
  <si>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</si>
  <si>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</si>
  <si>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</si>
  <si>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</si>
  <si>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</si>
  <si>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</si>
  <si>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</si>
  <si>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</si>
  <si>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</si>
  <si>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</si>
  <si>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</si>
  <si>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</si>
  <si>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</si>
  <si>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</si>
  <si>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</si>
  <si>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</si>
  <si>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</si>
  <si>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</si>
  <si>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</si>
  <si>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</si>
  <si>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</si>
  <si>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</si>
  <si>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</si>
  <si>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</si>
  <si>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</si>
  <si>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</si>
  <si>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</si>
  <si>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</si>
  <si>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</si>
  <si>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</si>
  <si>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</si>
  <si>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</si>
  <si>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</si>
  <si>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</si>
  <si>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</si>
  <si>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</si>
  <si>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</si>
  <si>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</si>
  <si>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</si>
  <si>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</si>
  <si>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</si>
  <si>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</si>
  <si>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</si>
  <si>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</si>
  <si>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</si>
  <si>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</si>
  <si>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</si>
  <si>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</si>
  <si>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</si>
  <si>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</si>
  <si>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</si>
  <si>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</si>
  <si>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</si>
  <si>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</si>
  <si>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</si>
  <si>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</si>
  <si>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</si>
  <si>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</si>
  <si>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</si>
  <si>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</si>
  <si>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</si>
  <si>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</si>
  <si>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</si>
  <si>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</si>
  <si>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</si>
  <si>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</si>
  <si>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</si>
  <si>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</si>
  <si>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</si>
  <si>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</si>
  <si>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</si>
  <si>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</si>
  <si>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</si>
  <si>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</si>
  <si>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</si>
  <si>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</si>
  <si>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</si>
  <si>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</si>
  <si>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</si>
  <si>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</si>
  <si>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</si>
  <si>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</si>
  <si>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</si>
  <si>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</si>
  <si>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</si>
  <si>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</si>
  <si>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</si>
  <si>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</si>
  <si>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</si>
  <si>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</si>
  <si>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</si>
  <si>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</si>
  <si>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</si>
  <si>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</si>
  <si>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</si>
  <si>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</si>
  <si>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</si>
  <si>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</si>
  <si>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</si>
  <si>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</si>
  <si>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</si>
  <si>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</si>
  <si>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</si>
  <si>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</si>
  <si>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</si>
  <si>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</si>
  <si>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</si>
  <si>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</si>
  <si>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</si>
  <si>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</si>
  <si>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</si>
  <si>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</si>
  <si>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</si>
  <si>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</si>
  <si>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</si>
  <si>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</si>
  <si>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</si>
  <si>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</si>
  <si>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</si>
  <si>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</si>
  <si>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</si>
  <si>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</si>
  <si>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</si>
  <si>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</si>
  <si>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</si>
  <si>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</si>
  <si>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</si>
  <si>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</si>
  <si>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</si>
  <si>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</si>
  <si>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</si>
  <si>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</si>
  <si>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</si>
  <si>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</si>
  <si>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</si>
  <si>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</si>
  <si>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</si>
  <si>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</si>
  <si>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</si>
  <si>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</si>
  <si>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</si>
  <si>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</si>
  <si>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</si>
  <si>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</si>
  <si>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</si>
  <si>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</si>
  <si>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</si>
  <si>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</si>
  <si>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</si>
  <si>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</si>
  <si>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</si>
  <si>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</si>
  <si>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</si>
  <si>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</si>
  <si>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</si>
  <si>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</si>
  <si>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</si>
  <si>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</si>
  <si>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</si>
  <si>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</si>
  <si>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</si>
  <si>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</si>
  <si>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</si>
  <si>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</si>
  <si>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</si>
  <si>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</si>
  <si>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</si>
  <si>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</si>
  <si>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</si>
  <si>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</si>
  <si>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</si>
  <si>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</si>
  <si>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</si>
  <si>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</si>
  <si>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</si>
  <si>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</si>
  <si>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</si>
  <si>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</si>
  <si>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</si>
  <si>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</si>
  <si>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</si>
  <si>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</si>
  <si>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</si>
  <si>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</si>
  <si>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</si>
  <si>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</si>
  <si>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</si>
  <si>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</si>
  <si>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</si>
  <si>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</si>
  <si>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</si>
  <si>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</si>
  <si>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</si>
  <si>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</si>
  <si>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</si>
  <si>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</si>
  <si>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</si>
  <si>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</si>
  <si>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</si>
  <si>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</si>
  <si>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</si>
  <si>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</si>
  <si>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</si>
  <si>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</si>
  <si>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</si>
  <si>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</si>
  <si>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</si>
  <si>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</si>
  <si>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</si>
  <si>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</si>
  <si>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</si>
  <si>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</si>
  <si>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</si>
  <si>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</si>
  <si>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</si>
  <si>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</si>
  <si>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</si>
  <si>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</si>
  <si>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</si>
  <si>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</si>
  <si>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</si>
  <si>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</si>
  <si>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</si>
  <si>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</si>
  <si>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</si>
  <si>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</si>
  <si>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</si>
  <si>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</si>
  <si>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</si>
  <si>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</si>
  <si>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</si>
  <si>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</si>
  <si>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</si>
  <si>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</si>
  <si>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</si>
  <si>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</si>
  <si>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</si>
  <si>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</si>
  <si>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</si>
  <si>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</si>
  <si>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</si>
  <si>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</si>
  <si>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</si>
  <si>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</si>
  <si>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</si>
  <si>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</si>
  <si>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</si>
  <si>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</si>
  <si>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</si>
  <si>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</si>
  <si>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</si>
  <si>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</si>
  <si>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</si>
  <si>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</si>
  <si>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</si>
  <si>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</si>
  <si>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</si>
  <si>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</si>
  <si>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</si>
  <si>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</si>
  <si>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</si>
  <si>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</si>
  <si>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</si>
  <si>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</si>
  <si>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</si>
  <si>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</si>
  <si>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</si>
  <si>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</si>
  <si>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</si>
  <si>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</si>
  <si>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</si>
  <si>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</si>
  <si>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</si>
  <si>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</si>
  <si>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</si>
  <si>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</si>
  <si>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</si>
  <si>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</si>
  <si>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</si>
  <si>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</si>
  <si>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</si>
  <si>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</si>
  <si>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</si>
  <si>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</si>
  <si>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</si>
  <si>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</si>
  <si>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</si>
  <si>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</si>
  <si>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</si>
  <si>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</si>
  <si>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</si>
  <si>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</si>
  <si>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</si>
  <si>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</si>
  <si>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</si>
  <si>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</si>
  <si>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</si>
  <si>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</si>
  <si>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</si>
  <si>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</si>
  <si>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</si>
  <si>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</si>
  <si>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</si>
  <si>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</si>
  <si>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</si>
  <si>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</si>
  <si>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</si>
  <si>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</si>
  <si>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</si>
  <si>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</si>
  <si>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</si>
  <si>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</si>
  <si>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</si>
  <si>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</si>
  <si>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</si>
  <si>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</si>
  <si>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</si>
  <si>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</si>
  <si>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</si>
  <si>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</si>
  <si>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</si>
  <si>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</si>
  <si>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</si>
  <si>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</si>
  <si>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</si>
  <si>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</si>
  <si>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</si>
  <si>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</si>
  <si>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</si>
  <si>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</si>
  <si>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</si>
  <si>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</si>
  <si>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</si>
  <si>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</si>
  <si>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</si>
  <si>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</si>
  <si>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</si>
  <si>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</si>
  <si>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</si>
  <si>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</si>
  <si>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</si>
  <si>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</si>
  <si>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</si>
  <si>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</si>
  <si>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</si>
  <si>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</si>
  <si>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</si>
  <si>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</si>
  <si>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</si>
  <si>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</si>
  <si>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</si>
  <si>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</si>
  <si>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</si>
  <si>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</si>
  <si>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</si>
  <si>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</si>
  <si>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</si>
  <si>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</si>
  <si>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</si>
  <si>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</si>
  <si>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</si>
  <si>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</si>
  <si>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</si>
  <si>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</si>
  <si>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</si>
  <si>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</si>
  <si>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</si>
  <si>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</si>
  <si>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</si>
  <si>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</si>
  <si>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</si>
  <si>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</si>
  <si>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</si>
  <si>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</si>
  <si>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</si>
  <si>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</si>
  <si>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</si>
  <si>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</si>
  <si>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</si>
  <si>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</si>
  <si>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</si>
  <si>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</si>
  <si>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</si>
  <si>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</si>
  <si>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</si>
  <si>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</si>
  <si>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</si>
  <si>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</si>
  <si>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</si>
  <si>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</si>
  <si>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</si>
  <si>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</si>
  <si>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</si>
  <si>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</si>
  <si>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</si>
  <si>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</si>
  <si>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</si>
  <si>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</si>
  <si>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</si>
  <si>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</si>
  <si>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</si>
  <si>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</si>
  <si>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</si>
  <si>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</si>
  <si>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</si>
  <si>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</si>
  <si>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</si>
  <si>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</si>
  <si>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</si>
  <si>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</si>
  <si>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</si>
  <si>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</si>
  <si>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</si>
  <si>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</si>
  <si>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</si>
  <si>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</si>
  <si>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</si>
  <si>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</si>
  <si>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</si>
  <si>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</si>
  <si>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</si>
  <si>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</si>
  <si>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</si>
  <si>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</si>
  <si>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</si>
  <si>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</si>
  <si>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</si>
  <si>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</si>
  <si>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</si>
  <si>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</si>
  <si>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</si>
  <si>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</si>
  <si>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</si>
  <si>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</si>
  <si>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</si>
  <si>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</si>
  <si>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</si>
  <si>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</si>
  <si>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</si>
  <si>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</si>
  <si>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</si>
  <si>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</si>
  <si>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</si>
  <si>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</si>
  <si>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</si>
  <si>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</si>
  <si>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</si>
  <si>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</si>
  <si>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</si>
  <si>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</si>
  <si>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</si>
  <si>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</si>
  <si>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</si>
  <si>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</si>
  <si>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</si>
  <si>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</si>
  <si>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</si>
  <si>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</si>
  <si>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</si>
  <si>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</si>
  <si>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</si>
  <si>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</si>
  <si>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</si>
  <si>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</si>
  <si>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</si>
  <si>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</si>
  <si>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</si>
  <si>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</si>
  <si>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</si>
  <si>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</si>
  <si>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</si>
  <si>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</si>
  <si>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</si>
  <si>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</si>
  <si>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</si>
  <si>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</si>
  <si>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</si>
  <si>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</si>
  <si>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</si>
  <si>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</si>
  <si>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</si>
  <si>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</si>
  <si>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</si>
  <si>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</si>
  <si>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</si>
  <si>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</si>
  <si>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</si>
  <si>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</si>
  <si>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</si>
  <si>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</si>
  <si>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</si>
  <si>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</si>
  <si>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</si>
  <si>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</si>
  <si>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</si>
  <si>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</si>
  <si>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</si>
  <si>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</si>
  <si>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</si>
  <si>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</si>
  <si>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</si>
  <si>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</si>
  <si>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</si>
  <si>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</si>
  <si>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</si>
  <si>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</si>
  <si>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</si>
  <si>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</si>
  <si>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</si>
  <si>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</si>
  <si>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</si>
  <si>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</si>
  <si>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</si>
  <si>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</si>
  <si>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</si>
  <si>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</si>
  <si>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</si>
  <si>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</si>
  <si>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</si>
  <si>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</si>
  <si>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</si>
  <si>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</si>
  <si>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</si>
  <si>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</si>
  <si>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</si>
  <si>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</si>
  <si>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</si>
  <si>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</si>
  <si>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</si>
  <si>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</si>
  <si>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</si>
  <si>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</si>
  <si>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</si>
  <si>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</si>
  <si>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</si>
  <si>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</si>
  <si>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</si>
  <si>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</si>
  <si>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</si>
  <si>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</si>
  <si>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</si>
  <si>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</si>
  <si>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</si>
  <si>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</si>
  <si>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</si>
  <si>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</si>
  <si>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</si>
  <si>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</si>
  <si>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</si>
  <si>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</si>
  <si>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</si>
  <si>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</si>
  <si>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</si>
  <si>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</si>
  <si>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</si>
  <si>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</si>
  <si>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</si>
  <si>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</si>
  <si>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</si>
  <si>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</si>
  <si>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</si>
  <si>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</si>
  <si>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</si>
  <si>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</si>
  <si>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</si>
  <si>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</si>
  <si>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</si>
  <si>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</si>
  <si>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</si>
  <si>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</si>
  <si>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</si>
  <si>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</si>
  <si>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</si>
  <si>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</si>
  <si>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</si>
  <si>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</si>
  <si>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</si>
  <si>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</si>
  <si>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</si>
  <si>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</si>
  <si>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</si>
  <si>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</si>
  <si>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</si>
  <si>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</si>
  <si>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</si>
  <si>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</si>
  <si>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</si>
  <si>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</si>
  <si>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</si>
  <si>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</si>
  <si>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</si>
  <si>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</si>
  <si>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</si>
  <si>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</si>
  <si>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</si>
  <si>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</si>
  <si>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</si>
  <si>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</si>
  <si>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</si>
  <si>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</si>
  <si>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</si>
  <si>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</si>
  <si>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</si>
  <si>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</si>
  <si>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</si>
  <si>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</si>
  <si>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</si>
  <si>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</si>
  <si>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</si>
  <si>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</si>
  <si>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</si>
  <si>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</si>
  <si>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</si>
  <si>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</si>
  <si>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</si>
  <si>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</si>
  <si>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</si>
  <si>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</si>
  <si>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</si>
  <si>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</si>
  <si>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</si>
  <si>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</si>
  <si>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</si>
  <si>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</si>
  <si>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</si>
  <si>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</si>
  <si>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</si>
  <si>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</si>
  <si>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</si>
  <si>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</si>
  <si>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</si>
  <si>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</si>
  <si>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</si>
  <si>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</si>
  <si>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</si>
  <si>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</si>
  <si>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</si>
  <si>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</si>
  <si>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</si>
  <si>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</si>
  <si>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</si>
  <si>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</si>
  <si>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</si>
  <si>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</si>
  <si>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</si>
  <si>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</si>
  <si>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</si>
  <si>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</si>
  <si>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</si>
  <si>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</si>
  <si>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</si>
  <si>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</si>
  <si>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</si>
  <si>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</si>
  <si>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</si>
  <si>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</si>
  <si>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</si>
  <si>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</si>
  <si>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**Description:** This policy specifies electric power capacity construction specified by legislation. // **Guidance for setting values:** The Virginia Clean Economy Act (2020) requires a minimum of 5,200 MWs of offshore wind are built before 2035.</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</si>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</sst>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7" sqref="B17"/>
    </sheetView>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592</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28.5">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opLeftCell="F1" zoomScale="80" zoomScaleNormal="80" workbookViewId="0">
      <pane ySplit="1" topLeftCell="A219" activePane="bottomLeft" state="frozen"/>
      <selection pane="bottomLeft" activeCell="P230" sqref="P230"/>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2"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57">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28.25">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3586</v>
      </c>
    </row>
    <row r="63" spans="1:20" s="3" customFormat="1" ht="85.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71.25">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3570</v>
      </c>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3571</v>
      </c>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71.25">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85.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99.75">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57">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85.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57">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1.2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3573</v>
      </c>
      <c r="T116" s="56"/>
    </row>
    <row r="117" spans="1:20" ht="28.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28.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2.7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2.7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42.75">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28.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28.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2.7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2.7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2.7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3574</v>
      </c>
      <c r="T126" s="61"/>
    </row>
    <row r="127" spans="1:20" ht="28.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28.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2.7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3575</v>
      </c>
      <c r="T129" s="61"/>
    </row>
    <row r="130" spans="1:20" ht="42.7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3576</v>
      </c>
      <c r="T130" s="61"/>
    </row>
    <row r="131" spans="1:20" s="6" customFormat="1" ht="99.75">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99.75">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42.75">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2.7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57">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2.7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3577</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28.5">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3578</v>
      </c>
      <c r="T162" s="11"/>
    </row>
    <row r="163" spans="1:20" s="6" customFormat="1" ht="28.5">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28.5">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28.5">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28.5">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28.5">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28.5">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28.5">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28.5">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28.5">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28.5">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85.5">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3579</v>
      </c>
      <c r="T178" s="56"/>
    </row>
    <row r="179" spans="1:20" s="3" customFormat="1" ht="42.7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3591</v>
      </c>
      <c r="Q179" s="56" t="s">
        <v>307</v>
      </c>
      <c r="R179" s="407" t="s">
        <v>309</v>
      </c>
      <c r="S179" s="444" t="s">
        <v>3580</v>
      </c>
      <c r="T179" s="11"/>
    </row>
    <row r="180" spans="1:20" s="3" customFormat="1" ht="42.7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3592</v>
      </c>
      <c r="Q180" s="56" t="s">
        <v>308</v>
      </c>
      <c r="R180" s="407" t="s">
        <v>309</v>
      </c>
      <c r="S180" s="444" t="s">
        <v>3580</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2.7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57">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3593</v>
      </c>
      <c r="Q197" s="56" t="s">
        <v>233</v>
      </c>
      <c r="R197" s="407" t="s">
        <v>234</v>
      </c>
      <c r="S197" s="439" t="s">
        <v>175</v>
      </c>
      <c r="T197" s="56"/>
    </row>
    <row r="198" spans="1:20" ht="114">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3594</v>
      </c>
      <c r="Q199" s="56"/>
      <c r="R199" s="407"/>
      <c r="S199" s="439"/>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3590</v>
      </c>
      <c r="Q200" s="56" t="s">
        <v>235</v>
      </c>
      <c r="R200" s="407" t="s">
        <v>236</v>
      </c>
      <c r="S200" s="439" t="s">
        <v>175</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3595</v>
      </c>
      <c r="Q205" s="56"/>
      <c r="R205" s="407"/>
      <c r="S205" s="439"/>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14">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3596</v>
      </c>
      <c r="Q214" s="56" t="s">
        <v>237</v>
      </c>
      <c r="R214" s="407" t="s">
        <v>238</v>
      </c>
      <c r="S214" s="439" t="s">
        <v>3581</v>
      </c>
      <c r="T214" s="56" t="s">
        <v>171</v>
      </c>
    </row>
    <row r="215" spans="1:20" ht="57">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3538</v>
      </c>
      <c r="Q215" s="56" t="s">
        <v>239</v>
      </c>
      <c r="R215" s="407" t="s">
        <v>240</v>
      </c>
      <c r="S215" s="439" t="s">
        <v>172</v>
      </c>
      <c r="T215" s="56" t="s">
        <v>458</v>
      </c>
    </row>
    <row r="216" spans="1:20" s="6" customFormat="1" ht="28.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41" t="s">
        <v>3599</v>
      </c>
      <c r="Q228" s="58"/>
      <c r="R228" s="407"/>
      <c r="S228" s="456"/>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28.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85.5">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28.5">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28.5">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28.5">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71.25">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49</v>
      </c>
      <c r="J237" s="339" t="str">
        <f t="shared" si="67"/>
        <v>Reduce Plant Downtime</v>
      </c>
      <c r="K237" s="339" t="str">
        <f t="shared" si="67"/>
        <v>elec reduce plant downtime</v>
      </c>
      <c r="L237" s="66">
        <v>0</v>
      </c>
      <c r="M237" s="66">
        <v>0.6</v>
      </c>
      <c r="N237" s="66">
        <v>0.01</v>
      </c>
      <c r="O237" s="11" t="s">
        <v>289</v>
      </c>
      <c r="P237" s="439" t="s">
        <v>2757</v>
      </c>
      <c r="Q237" s="11" t="s">
        <v>2374</v>
      </c>
      <c r="R237" s="407" t="s">
        <v>290</v>
      </c>
      <c r="S237" s="444" t="s">
        <v>351</v>
      </c>
      <c r="T237" s="11"/>
    </row>
    <row r="238" spans="1:20" s="3" customFormat="1" ht="28.5">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28.5">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28.5">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28.5">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28.5">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28.5">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28.5">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28.5">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28.5">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28.5">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71.25">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2758</v>
      </c>
      <c r="Q248" s="11" t="s">
        <v>2374</v>
      </c>
      <c r="R248" s="407" t="s">
        <v>290</v>
      </c>
      <c r="S248" s="444" t="s">
        <v>354</v>
      </c>
      <c r="T248" s="11"/>
    </row>
    <row r="249" spans="1:20" s="3" customFormat="1" ht="28.5">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28.5">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71.25">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2759</v>
      </c>
      <c r="Q251" s="11" t="s">
        <v>2374</v>
      </c>
      <c r="R251" s="407" t="s">
        <v>290</v>
      </c>
      <c r="S251" s="444" t="s">
        <v>353</v>
      </c>
      <c r="T251" s="11"/>
    </row>
    <row r="252" spans="1:20" s="3" customFormat="1" ht="28.5">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28.5">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28.5">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28.5">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28.5">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28.5">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28.5">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28.5">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28.5">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28.5">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28.5">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28.5">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28.5">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28.5">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28.5">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28.5">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28.5">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85.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28.5">
      <c r="A270" s="339" t="str">
        <f t="shared" si="68"/>
        <v>Electricity Supply</v>
      </c>
      <c r="B270" s="339" t="str">
        <f t="shared" si="68"/>
        <v>Reduce Plant Downtime</v>
      </c>
      <c r="C270" s="339" t="str">
        <f t="shared" si="68"/>
        <v>Percentage Reduction in Plant Downtime</v>
      </c>
      <c r="D270" s="11" t="s">
        <v>3141</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28.5">
      <c r="A271" s="339" t="str">
        <f t="shared" si="68"/>
        <v>Electricity Supply</v>
      </c>
      <c r="B271" s="339" t="str">
        <f t="shared" si="68"/>
        <v>Reduce Plant Downtime</v>
      </c>
      <c r="C271" s="339" t="str">
        <f t="shared" si="68"/>
        <v>Percentage Reduction in Plant Downtime</v>
      </c>
      <c r="D271" s="11" t="s">
        <v>3141</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28.5">
      <c r="A272" s="339" t="str">
        <f t="shared" si="68"/>
        <v>Electricity Supply</v>
      </c>
      <c r="B272" s="339" t="str">
        <f t="shared" si="68"/>
        <v>Reduce Plant Downtime</v>
      </c>
      <c r="C272" s="339" t="str">
        <f t="shared" si="68"/>
        <v>Percentage Reduction in Plant Downtime</v>
      </c>
      <c r="D272" s="11" t="s">
        <v>3141</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28.5">
      <c r="A273" s="339" t="str">
        <f t="shared" si="68"/>
        <v>Electricity Supply</v>
      </c>
      <c r="B273" s="339" t="str">
        <f t="shared" si="68"/>
        <v>Reduce Plant Downtime</v>
      </c>
      <c r="C273" s="339" t="str">
        <f t="shared" si="68"/>
        <v>Percentage Reduction in Plant Downtime</v>
      </c>
      <c r="D273" s="11" t="s">
        <v>3142</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28.5">
      <c r="A274" s="339" t="str">
        <f t="shared" si="68"/>
        <v>Electricity Supply</v>
      </c>
      <c r="B274" s="339" t="str">
        <f t="shared" si="68"/>
        <v>Reduce Plant Downtime</v>
      </c>
      <c r="C274" s="339" t="str">
        <f t="shared" si="68"/>
        <v>Percentage Reduction in Plant Downtime</v>
      </c>
      <c r="D274" s="11" t="s">
        <v>3142</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28.5">
      <c r="A275" s="339" t="str">
        <f t="shared" si="68"/>
        <v>Electricity Supply</v>
      </c>
      <c r="B275" s="339" t="str">
        <f t="shared" si="68"/>
        <v>Reduce Plant Downtime</v>
      </c>
      <c r="C275" s="339" t="str">
        <f t="shared" si="68"/>
        <v>Percentage Reduction in Plant Downtime</v>
      </c>
      <c r="D275" s="11" t="s">
        <v>3142</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28.5">
      <c r="A276" s="339" t="str">
        <f t="shared" si="68"/>
        <v>Electricity Supply</v>
      </c>
      <c r="B276" s="339" t="str">
        <f t="shared" si="68"/>
        <v>Reduce Plant Downtime</v>
      </c>
      <c r="C276" s="339" t="str">
        <f t="shared" si="68"/>
        <v>Percentage Reduction in Plant Downtime</v>
      </c>
      <c r="D276" s="11" t="s">
        <v>3143</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28.5">
      <c r="A277" s="339" t="str">
        <f t="shared" si="68"/>
        <v>Electricity Supply</v>
      </c>
      <c r="B277" s="339" t="str">
        <f t="shared" si="68"/>
        <v>Reduce Plant Downtime</v>
      </c>
      <c r="C277" s="339" t="str">
        <f t="shared" si="68"/>
        <v>Percentage Reduction in Plant Downtime</v>
      </c>
      <c r="D277" s="11" t="s">
        <v>3143</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28.5">
      <c r="A278" s="339" t="str">
        <f t="shared" si="68"/>
        <v>Electricity Supply</v>
      </c>
      <c r="B278" s="339" t="str">
        <f t="shared" si="68"/>
        <v>Reduce Plant Downtime</v>
      </c>
      <c r="C278" s="339" t="str">
        <f t="shared" si="68"/>
        <v>Percentage Reduction in Plant Downtime</v>
      </c>
      <c r="D278" s="11" t="s">
        <v>3143</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57">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57">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2557</v>
      </c>
      <c r="Q280" s="60" t="str">
        <f t="shared" si="72"/>
        <v>endogenous-learning.html#red-soft-costs</v>
      </c>
      <c r="R280" s="410" t="str">
        <f t="shared" ref="R280:R281" si="73">R$279</f>
        <v>reduce-soft-costs.html</v>
      </c>
      <c r="S280" s="444"/>
      <c r="T280" s="11"/>
    </row>
    <row r="281" spans="1:20" s="3" customFormat="1" ht="57">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2558</v>
      </c>
      <c r="Q281" s="60" t="str">
        <f t="shared" si="72"/>
        <v>endogenous-learning.html#red-soft-costs</v>
      </c>
      <c r="R281" s="410" t="str">
        <f t="shared" si="73"/>
        <v>reduce-soft-costs.html</v>
      </c>
      <c r="S281" s="444"/>
      <c r="T281" s="11"/>
    </row>
    <row r="282" spans="1:20" s="3" customFormat="1" ht="42.75">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2.7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2.7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42.75">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3539</v>
      </c>
      <c r="Q285" s="339" t="str">
        <f t="shared" si="75"/>
        <v>electricity-sector-main.html#subsidies</v>
      </c>
      <c r="R285" s="407"/>
      <c r="S285" s="457" t="s">
        <v>3197</v>
      </c>
      <c r="T285" s="11"/>
    </row>
    <row r="286" spans="1:20" s="3" customFormat="1" ht="42.7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57">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3587</v>
      </c>
      <c r="Q287" s="339" t="str">
        <f t="shared" si="75"/>
        <v>electricity-sector-main.html#subsidies</v>
      </c>
      <c r="R287" s="407"/>
      <c r="S287" s="457" t="s">
        <v>3196</v>
      </c>
      <c r="T287" s="11"/>
    </row>
    <row r="288" spans="1:20" s="3" customFormat="1" ht="57">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3588</v>
      </c>
      <c r="Q288" s="339" t="str">
        <f t="shared" si="75"/>
        <v>electricity-sector-main.html#subsidies</v>
      </c>
      <c r="R288" s="407"/>
      <c r="S288" s="457" t="s">
        <v>3196</v>
      </c>
      <c r="T288" s="11"/>
    </row>
    <row r="289" spans="1:20" s="3" customFormat="1" ht="57">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3589</v>
      </c>
      <c r="Q289" s="339" t="str">
        <f t="shared" si="75"/>
        <v>electricity-sector-main.html#subsidies</v>
      </c>
      <c r="R289" s="407"/>
      <c r="S289" s="457" t="s">
        <v>3196</v>
      </c>
      <c r="T289" s="11"/>
    </row>
    <row r="290" spans="1:20" s="3" customFormat="1" ht="71.2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49</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3540</v>
      </c>
      <c r="Q290" s="339" t="str">
        <f t="shared" si="75"/>
        <v>electricity-sector-main.html#subsidies</v>
      </c>
      <c r="R290" s="407"/>
      <c r="S290" s="457" t="s">
        <v>3195</v>
      </c>
      <c r="T290" s="11"/>
    </row>
    <row r="291" spans="1:20" s="3" customFormat="1" ht="42.7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2.7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3541</v>
      </c>
      <c r="Q292" s="339" t="str">
        <f t="shared" si="75"/>
        <v>electricity-sector-main.html#subsidies</v>
      </c>
      <c r="R292" s="407"/>
      <c r="S292" s="457" t="s">
        <v>3196</v>
      </c>
      <c r="T292" s="11"/>
    </row>
    <row r="293" spans="1:20" s="3" customFormat="1" ht="42.75">
      <c r="A293" s="339" t="str">
        <f t="shared" si="76"/>
        <v>Electricity Supply</v>
      </c>
      <c r="B293" s="339" t="str">
        <f t="shared" si="74"/>
        <v>Subsidy for Capacity Construction</v>
      </c>
      <c r="C293" s="339" t="str">
        <f t="shared" si="74"/>
        <v>Perc Subsidy for Elec Capacity Construction</v>
      </c>
      <c r="D293" s="11" t="s">
        <v>3141</v>
      </c>
      <c r="E293" s="56"/>
      <c r="F293" s="11" t="s">
        <v>2792</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2.75">
      <c r="A294" s="339" t="str">
        <f t="shared" si="76"/>
        <v>Electricity Supply</v>
      </c>
      <c r="B294" s="339" t="str">
        <f t="shared" si="74"/>
        <v>Subsidy for Capacity Construction</v>
      </c>
      <c r="C294" s="339" t="str">
        <f t="shared" si="74"/>
        <v>Perc Subsidy for Elec Capacity Construction</v>
      </c>
      <c r="D294" s="11" t="s">
        <v>3142</v>
      </c>
      <c r="E294" s="56"/>
      <c r="F294" s="11" t="s">
        <v>2945</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2.75">
      <c r="A295" s="339" t="str">
        <f t="shared" si="76"/>
        <v>Electricity Supply</v>
      </c>
      <c r="B295" s="339" t="str">
        <f t="shared" si="74"/>
        <v>Subsidy for Capacity Construction</v>
      </c>
      <c r="C295" s="339" t="str">
        <f t="shared" si="74"/>
        <v>Perc Subsidy for Elec Capacity Construction</v>
      </c>
      <c r="D295" s="11" t="s">
        <v>3143</v>
      </c>
      <c r="E295" s="56"/>
      <c r="F295" s="11" t="s">
        <v>2794</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28.5">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28.5">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28.2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3542</v>
      </c>
      <c r="Q298" s="56" t="s">
        <v>242</v>
      </c>
      <c r="R298" s="407" t="s">
        <v>243</v>
      </c>
      <c r="S298" s="439" t="s">
        <v>174</v>
      </c>
      <c r="T298" s="56"/>
    </row>
    <row r="299" spans="1:20" s="6" customFormat="1" ht="28.5">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28.2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3543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3544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3545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49</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3546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28.2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3547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7"/>
        <v>Electricity Supply</v>
      </c>
      <c r="B306" s="77" t="str">
        <f t="shared" si="77"/>
        <v>Subsidy for Electricity Production</v>
      </c>
      <c r="C306" s="77" t="str">
        <f t="shared" si="77"/>
        <v>Subsidy for Elec Production by Fuel</v>
      </c>
      <c r="D306" s="11" t="s">
        <v>3141</v>
      </c>
      <c r="E306" s="56"/>
      <c r="F306" s="11" t="s">
        <v>2792</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28.5">
      <c r="A307" s="77" t="str">
        <f t="shared" si="77"/>
        <v>Electricity Supply</v>
      </c>
      <c r="B307" s="77" t="str">
        <f t="shared" si="77"/>
        <v>Subsidy for Electricity Production</v>
      </c>
      <c r="C307" s="77" t="str">
        <f t="shared" si="77"/>
        <v>Subsidy for Elec Production by Fuel</v>
      </c>
      <c r="D307" s="11" t="s">
        <v>3142</v>
      </c>
      <c r="E307" s="56"/>
      <c r="F307" s="11" t="s">
        <v>2945</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28.5">
      <c r="A308" s="77" t="str">
        <f t="shared" si="77"/>
        <v>Electricity Supply</v>
      </c>
      <c r="B308" s="77" t="str">
        <f t="shared" si="77"/>
        <v>Subsidy for Electricity Production</v>
      </c>
      <c r="C308" s="77" t="str">
        <f t="shared" si="77"/>
        <v>Subsidy for Elec Production by Fuel</v>
      </c>
      <c r="D308" s="11" t="s">
        <v>3143</v>
      </c>
      <c r="E308" s="56"/>
      <c r="F308" s="11" t="s">
        <v>2794</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85.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2.7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57">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1.2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1.2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2656</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2760</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1.2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2657</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2760</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1.25">
      <c r="A315" s="77" t="str">
        <f t="shared" si="85"/>
        <v>Industry</v>
      </c>
      <c r="B315" s="77" t="str">
        <f t="shared" si="80"/>
        <v>Industry Energy Efficiency Standards</v>
      </c>
      <c r="C315" s="77" t="str">
        <f t="shared" si="80"/>
        <v>Percentage Improvement in Eqpt Efficiency Standards above BAU</v>
      </c>
      <c r="D315" s="11" t="s">
        <v>148</v>
      </c>
      <c r="E315" s="56"/>
      <c r="F315" s="11" t="s">
        <v>2658</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2760</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1.25">
      <c r="A316" s="77" t="str">
        <f t="shared" si="85"/>
        <v>Industry</v>
      </c>
      <c r="B316" s="77" t="str">
        <f t="shared" si="80"/>
        <v>Industry Energy Efficiency Standards</v>
      </c>
      <c r="C316" s="77" t="str">
        <f t="shared" si="80"/>
        <v>Percentage Improvement in Eqpt Efficiency Standards above BAU</v>
      </c>
      <c r="D316" s="11" t="s">
        <v>2730</v>
      </c>
      <c r="E316" s="56"/>
      <c r="F316" s="11" t="s">
        <v>3165</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2760</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1.25">
      <c r="A317" s="77" t="str">
        <f t="shared" si="85"/>
        <v>Industry</v>
      </c>
      <c r="B317" s="77" t="str">
        <f t="shared" si="80"/>
        <v>Industry Energy Efficiency Standards</v>
      </c>
      <c r="C317" s="77" t="str">
        <f t="shared" si="80"/>
        <v>Percentage Improvement in Eqpt Efficiency Standards above BAU</v>
      </c>
      <c r="D317" s="11" t="s">
        <v>149</v>
      </c>
      <c r="E317" s="56"/>
      <c r="F317" s="11" t="s">
        <v>2729</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2760</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1.2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2760</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1.2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2760</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2.7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28.5">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14">
      <c r="A322" s="77" t="str">
        <f t="shared" ref="A322:C353" si="86">A$321</f>
        <v>Industry</v>
      </c>
      <c r="B322" s="77" t="str">
        <f t="shared" si="86"/>
        <v>Electrification + Hydrogen</v>
      </c>
      <c r="C322" s="77" t="str">
        <f t="shared" si="86"/>
        <v>Fraction of Industrial Fuel Use Shifted to Other Fuels</v>
      </c>
      <c r="D322" s="56" t="s">
        <v>145</v>
      </c>
      <c r="E322" s="56" t="s">
        <v>2642</v>
      </c>
      <c r="F322" s="11" t="s">
        <v>2655</v>
      </c>
      <c r="G322" s="56" t="s">
        <v>2650</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3429</v>
      </c>
      <c r="Q322" s="77" t="str">
        <f t="shared" ref="Q322:R396" si="88">Q$321</f>
        <v>industry-ag-main.html#fuel-switching</v>
      </c>
      <c r="R322" s="399" t="str">
        <f t="shared" si="88"/>
        <v>industry-elec-and-hydrogen.html</v>
      </c>
      <c r="S322" s="439"/>
      <c r="T322" s="56"/>
    </row>
    <row r="323" spans="1:20" ht="114">
      <c r="A323" s="77" t="str">
        <f>A$321</f>
        <v>Industry</v>
      </c>
      <c r="B323" s="77" t="str">
        <f t="shared" si="86"/>
        <v>Electrification + Hydrogen</v>
      </c>
      <c r="C323" s="77" t="str">
        <f t="shared" si="86"/>
        <v>Fraction of Industrial Fuel Use Shifted to Other Fuels</v>
      </c>
      <c r="D323" s="56" t="s">
        <v>145</v>
      </c>
      <c r="E323" s="56" t="s">
        <v>2643</v>
      </c>
      <c r="F323" s="11" t="s">
        <v>2655</v>
      </c>
      <c r="G323" s="56" t="s">
        <v>2651</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3430</v>
      </c>
      <c r="Q323" s="77" t="str">
        <f t="shared" si="88"/>
        <v>industry-ag-main.html#fuel-switching</v>
      </c>
      <c r="R323" s="399" t="str">
        <f t="shared" si="88"/>
        <v>industry-elec-and-hydrogen.html</v>
      </c>
      <c r="S323" s="439"/>
      <c r="T323" s="56"/>
    </row>
    <row r="324" spans="1:20" ht="114">
      <c r="A324" s="77" t="str">
        <f t="shared" ref="A324:C355" si="89">A$321</f>
        <v>Industry</v>
      </c>
      <c r="B324" s="77" t="str">
        <f t="shared" si="86"/>
        <v>Electrification + Hydrogen</v>
      </c>
      <c r="C324" s="77" t="str">
        <f t="shared" si="86"/>
        <v>Fraction of Industrial Fuel Use Shifted to Other Fuels</v>
      </c>
      <c r="D324" s="56" t="s">
        <v>145</v>
      </c>
      <c r="E324" s="56" t="s">
        <v>2644</v>
      </c>
      <c r="F324" s="11" t="s">
        <v>2655</v>
      </c>
      <c r="G324" s="56" t="s">
        <v>2648</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3431</v>
      </c>
      <c r="Q324" s="77" t="str">
        <f t="shared" si="88"/>
        <v>industry-ag-main.html#fuel-switching</v>
      </c>
      <c r="R324" s="399" t="str">
        <f t="shared" si="88"/>
        <v>industry-elec-and-hydrogen.html</v>
      </c>
      <c r="S324" s="439"/>
      <c r="T324" s="56"/>
    </row>
    <row r="325" spans="1:20" ht="114">
      <c r="A325" s="77" t="str">
        <f t="shared" si="89"/>
        <v>Industry</v>
      </c>
      <c r="B325" s="77" t="str">
        <f t="shared" si="86"/>
        <v>Electrification + Hydrogen</v>
      </c>
      <c r="C325" s="77" t="str">
        <f t="shared" si="86"/>
        <v>Fraction of Industrial Fuel Use Shifted to Other Fuels</v>
      </c>
      <c r="D325" s="56" t="s">
        <v>145</v>
      </c>
      <c r="E325" s="56" t="s">
        <v>2645</v>
      </c>
      <c r="F325" s="11" t="s">
        <v>2655</v>
      </c>
      <c r="G325" s="56" t="s">
        <v>2649</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3432</v>
      </c>
      <c r="Q325" s="77" t="str">
        <f t="shared" si="88"/>
        <v>industry-ag-main.html#fuel-switching</v>
      </c>
      <c r="R325" s="399" t="str">
        <f t="shared" si="88"/>
        <v>industry-elec-and-hydrogen.html</v>
      </c>
      <c r="S325" s="439"/>
      <c r="T325" s="56"/>
    </row>
    <row r="326" spans="1:20" ht="28.5">
      <c r="A326" s="77" t="str">
        <f t="shared" si="89"/>
        <v>Industry</v>
      </c>
      <c r="B326" s="77" t="str">
        <f t="shared" si="86"/>
        <v>Electrification + Hydrogen</v>
      </c>
      <c r="C326" s="77" t="str">
        <f t="shared" si="86"/>
        <v>Fraction of Industrial Fuel Use Shifted to Other Fuels</v>
      </c>
      <c r="D326" s="56" t="s">
        <v>145</v>
      </c>
      <c r="E326" s="56" t="s">
        <v>2646</v>
      </c>
      <c r="F326" s="11" t="s">
        <v>2655</v>
      </c>
      <c r="G326" s="56" t="s">
        <v>2652</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28.5">
      <c r="A327" s="77" t="str">
        <f t="shared" si="89"/>
        <v>Industry</v>
      </c>
      <c r="B327" s="77" t="str">
        <f t="shared" si="86"/>
        <v>Electrification + Hydrogen</v>
      </c>
      <c r="C327" s="77" t="str">
        <f t="shared" si="86"/>
        <v>Fraction of Industrial Fuel Use Shifted to Other Fuels</v>
      </c>
      <c r="D327" s="56" t="s">
        <v>145</v>
      </c>
      <c r="E327" s="56" t="s">
        <v>3083</v>
      </c>
      <c r="F327" s="11" t="s">
        <v>2655</v>
      </c>
      <c r="G327" s="56" t="s">
        <v>3086</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14">
      <c r="A328" s="77" t="str">
        <f t="shared" si="89"/>
        <v>Industry</v>
      </c>
      <c r="B328" s="77" t="str">
        <f t="shared" si="86"/>
        <v>Electrification + Hydrogen</v>
      </c>
      <c r="C328" s="77" t="str">
        <f t="shared" si="86"/>
        <v>Fraction of Industrial Fuel Use Shifted to Other Fuels</v>
      </c>
      <c r="D328" s="56" t="s">
        <v>145</v>
      </c>
      <c r="E328" s="56" t="s">
        <v>3084</v>
      </c>
      <c r="F328" s="11" t="s">
        <v>2655</v>
      </c>
      <c r="G328" s="56" t="s">
        <v>3088</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3433</v>
      </c>
      <c r="Q328" s="77" t="str">
        <f t="shared" si="88"/>
        <v>industry-ag-main.html#fuel-switching</v>
      </c>
      <c r="R328" s="399" t="str">
        <f t="shared" si="88"/>
        <v>industry-elec-and-hydrogen.html</v>
      </c>
      <c r="S328" s="439"/>
      <c r="T328" s="56"/>
    </row>
    <row r="329" spans="1:20" ht="128.25">
      <c r="A329" s="77" t="str">
        <f t="shared" si="89"/>
        <v>Industry</v>
      </c>
      <c r="B329" s="77" t="str">
        <f t="shared" si="86"/>
        <v>Electrification + Hydrogen</v>
      </c>
      <c r="C329" s="77" t="str">
        <f t="shared" si="86"/>
        <v>Fraction of Industrial Fuel Use Shifted to Other Fuels</v>
      </c>
      <c r="D329" s="56" t="s">
        <v>145</v>
      </c>
      <c r="E329" s="56" t="s">
        <v>3085</v>
      </c>
      <c r="F329" s="11" t="s">
        <v>2655</v>
      </c>
      <c r="G329" s="56" t="s">
        <v>3089</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3434</v>
      </c>
      <c r="Q329" s="77" t="str">
        <f t="shared" si="88"/>
        <v>industry-ag-main.html#fuel-switching</v>
      </c>
      <c r="R329" s="399" t="str">
        <f t="shared" si="88"/>
        <v>industry-elec-and-hydrogen.html</v>
      </c>
      <c r="S329" s="439"/>
      <c r="T329" s="56"/>
    </row>
    <row r="330" spans="1:20" ht="28.5">
      <c r="A330" s="77" t="str">
        <f t="shared" si="89"/>
        <v>Industry</v>
      </c>
      <c r="B330" s="77" t="str">
        <f t="shared" si="86"/>
        <v>Electrification + Hydrogen</v>
      </c>
      <c r="C330" s="77" t="str">
        <f t="shared" si="86"/>
        <v>Fraction of Industrial Fuel Use Shifted to Other Fuels</v>
      </c>
      <c r="D330" s="56" t="s">
        <v>145</v>
      </c>
      <c r="E330" s="56" t="s">
        <v>3082</v>
      </c>
      <c r="F330" s="11" t="s">
        <v>2655</v>
      </c>
      <c r="G330" s="56" t="s">
        <v>3087</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28.5">
      <c r="A331" s="77" t="str">
        <f t="shared" si="89"/>
        <v>Industry</v>
      </c>
      <c r="B331" s="77" t="str">
        <f t="shared" si="86"/>
        <v>Electrification + Hydrogen</v>
      </c>
      <c r="C331" s="77" t="str">
        <f t="shared" si="86"/>
        <v>Fraction of Industrial Fuel Use Shifted to Other Fuels</v>
      </c>
      <c r="D331" s="11" t="s">
        <v>146</v>
      </c>
      <c r="E331" s="56" t="s">
        <v>2641</v>
      </c>
      <c r="F331" s="11" t="s">
        <v>2656</v>
      </c>
      <c r="G331" s="56" t="s">
        <v>2647</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14">
      <c r="A332" s="77" t="str">
        <f t="shared" si="89"/>
        <v>Industry</v>
      </c>
      <c r="B332" s="77" t="str">
        <f t="shared" si="86"/>
        <v>Electrification + Hydrogen</v>
      </c>
      <c r="C332" s="77" t="str">
        <f t="shared" si="86"/>
        <v>Fraction of Industrial Fuel Use Shifted to Other Fuels</v>
      </c>
      <c r="D332" s="11" t="s">
        <v>146</v>
      </c>
      <c r="E332" s="56" t="s">
        <v>2642</v>
      </c>
      <c r="F332" s="11" t="s">
        <v>2656</v>
      </c>
      <c r="G332" s="56" t="s">
        <v>2650</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3435</v>
      </c>
      <c r="Q332" s="77" t="str">
        <f t="shared" si="88"/>
        <v>industry-ag-main.html#fuel-switching</v>
      </c>
      <c r="R332" s="399" t="str">
        <f t="shared" si="88"/>
        <v>industry-elec-and-hydrogen.html</v>
      </c>
      <c r="S332" s="439"/>
      <c r="T332" s="56"/>
    </row>
    <row r="333" spans="1:20" ht="128.25">
      <c r="A333" s="77" t="str">
        <f t="shared" si="89"/>
        <v>Industry</v>
      </c>
      <c r="B333" s="77" t="str">
        <f t="shared" si="86"/>
        <v>Electrification + Hydrogen</v>
      </c>
      <c r="C333" s="77" t="str">
        <f t="shared" si="86"/>
        <v>Fraction of Industrial Fuel Use Shifted to Other Fuels</v>
      </c>
      <c r="D333" s="11" t="s">
        <v>146</v>
      </c>
      <c r="E333" s="56" t="s">
        <v>2643</v>
      </c>
      <c r="F333" s="11" t="s">
        <v>2656</v>
      </c>
      <c r="G333" s="56" t="s">
        <v>2651</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3436</v>
      </c>
      <c r="Q333" s="77" t="str">
        <f t="shared" si="88"/>
        <v>industry-ag-main.html#fuel-switching</v>
      </c>
      <c r="R333" s="399" t="str">
        <f t="shared" si="88"/>
        <v>industry-elec-and-hydrogen.html</v>
      </c>
      <c r="S333" s="439"/>
      <c r="T333" s="56"/>
    </row>
    <row r="334" spans="1:20" ht="128.25">
      <c r="A334" s="77" t="str">
        <f t="shared" si="89"/>
        <v>Industry</v>
      </c>
      <c r="B334" s="77" t="str">
        <f t="shared" si="86"/>
        <v>Electrification + Hydrogen</v>
      </c>
      <c r="C334" s="77" t="str">
        <f t="shared" si="86"/>
        <v>Fraction of Industrial Fuel Use Shifted to Other Fuels</v>
      </c>
      <c r="D334" s="11" t="s">
        <v>146</v>
      </c>
      <c r="E334" s="56" t="s">
        <v>2644</v>
      </c>
      <c r="F334" s="11" t="s">
        <v>2656</v>
      </c>
      <c r="G334" s="56" t="s">
        <v>2648</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3437</v>
      </c>
      <c r="Q334" s="77" t="str">
        <f t="shared" si="88"/>
        <v>industry-ag-main.html#fuel-switching</v>
      </c>
      <c r="R334" s="399" t="str">
        <f t="shared" si="88"/>
        <v>industry-elec-and-hydrogen.html</v>
      </c>
      <c r="S334" s="439"/>
      <c r="T334" s="56"/>
    </row>
    <row r="335" spans="1:20" ht="28.5">
      <c r="A335" s="77" t="str">
        <f t="shared" si="89"/>
        <v>Industry</v>
      </c>
      <c r="B335" s="77" t="str">
        <f t="shared" si="86"/>
        <v>Electrification + Hydrogen</v>
      </c>
      <c r="C335" s="77" t="str">
        <f t="shared" si="86"/>
        <v>Fraction of Industrial Fuel Use Shifted to Other Fuels</v>
      </c>
      <c r="D335" s="11" t="s">
        <v>146</v>
      </c>
      <c r="E335" s="56" t="s">
        <v>2645</v>
      </c>
      <c r="F335" s="11" t="s">
        <v>2656</v>
      </c>
      <c r="G335" s="56" t="s">
        <v>2649</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28.5">
      <c r="A336" s="77" t="str">
        <f t="shared" si="89"/>
        <v>Industry</v>
      </c>
      <c r="B336" s="77" t="str">
        <f t="shared" si="86"/>
        <v>Electrification + Hydrogen</v>
      </c>
      <c r="C336" s="77" t="str">
        <f t="shared" si="86"/>
        <v>Fraction of Industrial Fuel Use Shifted to Other Fuels</v>
      </c>
      <c r="D336" s="11" t="s">
        <v>146</v>
      </c>
      <c r="E336" s="56" t="s">
        <v>2646</v>
      </c>
      <c r="F336" s="11" t="s">
        <v>2656</v>
      </c>
      <c r="G336" s="56" t="s">
        <v>2652</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28.25">
      <c r="A337" s="77" t="str">
        <f t="shared" si="89"/>
        <v>Industry</v>
      </c>
      <c r="B337" s="77" t="str">
        <f t="shared" si="86"/>
        <v>Electrification + Hydrogen</v>
      </c>
      <c r="C337" s="77" t="str">
        <f t="shared" si="86"/>
        <v>Fraction of Industrial Fuel Use Shifted to Other Fuels</v>
      </c>
      <c r="D337" s="11" t="s">
        <v>146</v>
      </c>
      <c r="E337" s="56" t="s">
        <v>3083</v>
      </c>
      <c r="F337" s="11" t="s">
        <v>2656</v>
      </c>
      <c r="G337" s="56" t="s">
        <v>3086</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3438</v>
      </c>
      <c r="Q337" s="77" t="str">
        <f t="shared" si="88"/>
        <v>industry-ag-main.html#fuel-switching</v>
      </c>
      <c r="R337" s="399" t="str">
        <f t="shared" si="88"/>
        <v>industry-elec-and-hydrogen.html</v>
      </c>
      <c r="S337" s="439"/>
      <c r="T337" s="56"/>
    </row>
    <row r="338" spans="1:20" ht="28.5">
      <c r="A338" s="77" t="str">
        <f t="shared" si="89"/>
        <v>Industry</v>
      </c>
      <c r="B338" s="77" t="str">
        <f t="shared" si="86"/>
        <v>Electrification + Hydrogen</v>
      </c>
      <c r="C338" s="77" t="str">
        <f t="shared" si="86"/>
        <v>Fraction of Industrial Fuel Use Shifted to Other Fuels</v>
      </c>
      <c r="D338" s="11" t="s">
        <v>146</v>
      </c>
      <c r="E338" s="56" t="s">
        <v>3084</v>
      </c>
      <c r="F338" s="11" t="s">
        <v>2656</v>
      </c>
      <c r="G338" s="56" t="s">
        <v>3088</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28.5">
      <c r="A339" s="77" t="str">
        <f t="shared" si="89"/>
        <v>Industry</v>
      </c>
      <c r="B339" s="77" t="str">
        <f t="shared" si="86"/>
        <v>Electrification + Hydrogen</v>
      </c>
      <c r="C339" s="77" t="str">
        <f t="shared" si="86"/>
        <v>Fraction of Industrial Fuel Use Shifted to Other Fuels</v>
      </c>
      <c r="D339" s="11" t="s">
        <v>146</v>
      </c>
      <c r="E339" s="56" t="s">
        <v>3085</v>
      </c>
      <c r="F339" s="11" t="s">
        <v>2656</v>
      </c>
      <c r="G339" s="56" t="s">
        <v>3089</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28.5">
      <c r="A340" s="77" t="str">
        <f t="shared" si="89"/>
        <v>Industry</v>
      </c>
      <c r="B340" s="77" t="str">
        <f t="shared" si="86"/>
        <v>Electrification + Hydrogen</v>
      </c>
      <c r="C340" s="77" t="str">
        <f t="shared" si="86"/>
        <v>Fraction of Industrial Fuel Use Shifted to Other Fuels</v>
      </c>
      <c r="D340" s="11" t="s">
        <v>146</v>
      </c>
      <c r="E340" s="56" t="s">
        <v>3082</v>
      </c>
      <c r="F340" s="11" t="s">
        <v>2656</v>
      </c>
      <c r="G340" s="56" t="s">
        <v>3087</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28.5">
      <c r="A341" s="77" t="str">
        <f t="shared" si="89"/>
        <v>Industry</v>
      </c>
      <c r="B341" s="77" t="str">
        <f t="shared" si="86"/>
        <v>Electrification + Hydrogen</v>
      </c>
      <c r="C341" s="77" t="str">
        <f t="shared" si="86"/>
        <v>Fraction of Industrial Fuel Use Shifted to Other Fuels</v>
      </c>
      <c r="D341" s="11" t="s">
        <v>147</v>
      </c>
      <c r="E341" s="56" t="s">
        <v>2641</v>
      </c>
      <c r="F341" s="11" t="s">
        <v>2657</v>
      </c>
      <c r="G341" s="56" t="s">
        <v>2647</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14">
      <c r="A342" s="77" t="str">
        <f t="shared" si="89"/>
        <v>Industry</v>
      </c>
      <c r="B342" s="77" t="str">
        <f t="shared" si="86"/>
        <v>Electrification + Hydrogen</v>
      </c>
      <c r="C342" s="77" t="str">
        <f t="shared" si="86"/>
        <v>Fraction of Industrial Fuel Use Shifted to Other Fuels</v>
      </c>
      <c r="D342" s="11" t="s">
        <v>147</v>
      </c>
      <c r="E342" s="56" t="s">
        <v>2642</v>
      </c>
      <c r="F342" s="11" t="s">
        <v>2657</v>
      </c>
      <c r="G342" s="56" t="s">
        <v>2650</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3439</v>
      </c>
      <c r="Q342" s="77" t="str">
        <f t="shared" si="88"/>
        <v>industry-ag-main.html#fuel-switching</v>
      </c>
      <c r="R342" s="399" t="str">
        <f t="shared" si="88"/>
        <v>industry-elec-and-hydrogen.html</v>
      </c>
      <c r="S342" s="439"/>
      <c r="T342" s="56"/>
    </row>
    <row r="343" spans="1:20" ht="114">
      <c r="A343" s="77" t="str">
        <f t="shared" si="89"/>
        <v>Industry</v>
      </c>
      <c r="B343" s="77" t="str">
        <f t="shared" si="86"/>
        <v>Electrification + Hydrogen</v>
      </c>
      <c r="C343" s="77" t="str">
        <f t="shared" si="86"/>
        <v>Fraction of Industrial Fuel Use Shifted to Other Fuels</v>
      </c>
      <c r="D343" s="11" t="s">
        <v>147</v>
      </c>
      <c r="E343" s="56" t="s">
        <v>2643</v>
      </c>
      <c r="F343" s="11" t="s">
        <v>2657</v>
      </c>
      <c r="G343" s="56" t="s">
        <v>2651</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3440</v>
      </c>
      <c r="Q343" s="77" t="str">
        <f t="shared" si="88"/>
        <v>industry-ag-main.html#fuel-switching</v>
      </c>
      <c r="R343" s="399" t="str">
        <f t="shared" si="88"/>
        <v>industry-elec-and-hydrogen.html</v>
      </c>
      <c r="S343" s="439"/>
      <c r="T343" s="56"/>
    </row>
    <row r="344" spans="1:20" ht="28.5">
      <c r="A344" s="77" t="str">
        <f t="shared" si="89"/>
        <v>Industry</v>
      </c>
      <c r="B344" s="77" t="str">
        <f t="shared" si="86"/>
        <v>Electrification + Hydrogen</v>
      </c>
      <c r="C344" s="77" t="str">
        <f t="shared" si="86"/>
        <v>Fraction of Industrial Fuel Use Shifted to Other Fuels</v>
      </c>
      <c r="D344" s="11" t="s">
        <v>147</v>
      </c>
      <c r="E344" s="56" t="s">
        <v>2644</v>
      </c>
      <c r="F344" s="11" t="s">
        <v>2657</v>
      </c>
      <c r="G344" s="56" t="s">
        <v>2648</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14">
      <c r="A345" s="77" t="str">
        <f t="shared" si="89"/>
        <v>Industry</v>
      </c>
      <c r="B345" s="77" t="str">
        <f t="shared" si="86"/>
        <v>Electrification + Hydrogen</v>
      </c>
      <c r="C345" s="77" t="str">
        <f t="shared" si="86"/>
        <v>Fraction of Industrial Fuel Use Shifted to Other Fuels</v>
      </c>
      <c r="D345" s="11" t="s">
        <v>147</v>
      </c>
      <c r="E345" s="56" t="s">
        <v>2645</v>
      </c>
      <c r="F345" s="11" t="s">
        <v>2657</v>
      </c>
      <c r="G345" s="56" t="s">
        <v>2649</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3441</v>
      </c>
      <c r="Q345" s="77" t="str">
        <f t="shared" si="88"/>
        <v>industry-ag-main.html#fuel-switching</v>
      </c>
      <c r="R345" s="399" t="str">
        <f t="shared" si="88"/>
        <v>industry-elec-and-hydrogen.html</v>
      </c>
      <c r="S345" s="439"/>
      <c r="T345" s="56"/>
    </row>
    <row r="346" spans="1:20" ht="28.5">
      <c r="A346" s="77" t="str">
        <f t="shared" si="89"/>
        <v>Industry</v>
      </c>
      <c r="B346" s="77" t="str">
        <f t="shared" si="86"/>
        <v>Electrification + Hydrogen</v>
      </c>
      <c r="C346" s="77" t="str">
        <f t="shared" si="86"/>
        <v>Fraction of Industrial Fuel Use Shifted to Other Fuels</v>
      </c>
      <c r="D346" s="11" t="s">
        <v>147</v>
      </c>
      <c r="E346" s="56" t="s">
        <v>2646</v>
      </c>
      <c r="F346" s="11" t="s">
        <v>2657</v>
      </c>
      <c r="G346" s="56" t="s">
        <v>2652</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28.5">
      <c r="A347" s="77" t="str">
        <f t="shared" si="89"/>
        <v>Industry</v>
      </c>
      <c r="B347" s="77" t="str">
        <f t="shared" si="86"/>
        <v>Electrification + Hydrogen</v>
      </c>
      <c r="C347" s="77" t="str">
        <f t="shared" si="86"/>
        <v>Fraction of Industrial Fuel Use Shifted to Other Fuels</v>
      </c>
      <c r="D347" s="11" t="s">
        <v>147</v>
      </c>
      <c r="E347" s="56" t="s">
        <v>3083</v>
      </c>
      <c r="F347" s="11" t="s">
        <v>2657</v>
      </c>
      <c r="G347" s="56" t="s">
        <v>3086</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28.25">
      <c r="A348" s="77" t="str">
        <f t="shared" si="89"/>
        <v>Industry</v>
      </c>
      <c r="B348" s="77" t="str">
        <f t="shared" si="86"/>
        <v>Electrification + Hydrogen</v>
      </c>
      <c r="C348" s="77" t="str">
        <f t="shared" si="86"/>
        <v>Fraction of Industrial Fuel Use Shifted to Other Fuels</v>
      </c>
      <c r="D348" s="11" t="s">
        <v>147</v>
      </c>
      <c r="E348" s="56" t="s">
        <v>3084</v>
      </c>
      <c r="F348" s="11" t="s">
        <v>2657</v>
      </c>
      <c r="G348" s="56" t="s">
        <v>3088</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3442</v>
      </c>
      <c r="Q348" s="77" t="str">
        <f t="shared" si="88"/>
        <v>industry-ag-main.html#fuel-switching</v>
      </c>
      <c r="R348" s="399" t="str">
        <f t="shared" si="88"/>
        <v>industry-elec-and-hydrogen.html</v>
      </c>
      <c r="S348" s="439"/>
      <c r="T348" s="56"/>
    </row>
    <row r="349" spans="1:20" ht="128.25">
      <c r="A349" s="77" t="str">
        <f t="shared" si="89"/>
        <v>Industry</v>
      </c>
      <c r="B349" s="77" t="str">
        <f t="shared" si="86"/>
        <v>Electrification + Hydrogen</v>
      </c>
      <c r="C349" s="77" t="str">
        <f t="shared" si="86"/>
        <v>Fraction of Industrial Fuel Use Shifted to Other Fuels</v>
      </c>
      <c r="D349" s="11" t="s">
        <v>147</v>
      </c>
      <c r="E349" s="56" t="s">
        <v>3085</v>
      </c>
      <c r="F349" s="11" t="s">
        <v>2657</v>
      </c>
      <c r="G349" s="56" t="s">
        <v>3089</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3443</v>
      </c>
      <c r="Q349" s="77" t="str">
        <f t="shared" si="88"/>
        <v>industry-ag-main.html#fuel-switching</v>
      </c>
      <c r="R349" s="399" t="str">
        <f t="shared" si="88"/>
        <v>industry-elec-and-hydrogen.html</v>
      </c>
      <c r="S349" s="439"/>
      <c r="T349" s="56"/>
    </row>
    <row r="350" spans="1:20" ht="28.5">
      <c r="A350" s="77" t="str">
        <f t="shared" si="89"/>
        <v>Industry</v>
      </c>
      <c r="B350" s="77" t="str">
        <f t="shared" si="86"/>
        <v>Electrification + Hydrogen</v>
      </c>
      <c r="C350" s="77" t="str">
        <f t="shared" si="86"/>
        <v>Fraction of Industrial Fuel Use Shifted to Other Fuels</v>
      </c>
      <c r="D350" s="11" t="s">
        <v>147</v>
      </c>
      <c r="E350" s="56" t="s">
        <v>3082</v>
      </c>
      <c r="F350" s="11" t="s">
        <v>2657</v>
      </c>
      <c r="G350" s="56" t="s">
        <v>3087</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28.5">
      <c r="A351" s="77" t="str">
        <f t="shared" si="89"/>
        <v>Industry</v>
      </c>
      <c r="B351" s="77" t="str">
        <f t="shared" si="86"/>
        <v>Electrification + Hydrogen</v>
      </c>
      <c r="C351" s="77" t="str">
        <f t="shared" si="86"/>
        <v>Fraction of Industrial Fuel Use Shifted to Other Fuels</v>
      </c>
      <c r="D351" s="11" t="s">
        <v>148</v>
      </c>
      <c r="E351" s="56" t="s">
        <v>2641</v>
      </c>
      <c r="F351" s="11" t="s">
        <v>2658</v>
      </c>
      <c r="G351" s="56" t="s">
        <v>2647</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14">
      <c r="A352" s="77" t="str">
        <f t="shared" si="89"/>
        <v>Industry</v>
      </c>
      <c r="B352" s="77" t="str">
        <f t="shared" si="86"/>
        <v>Electrification + Hydrogen</v>
      </c>
      <c r="C352" s="77" t="str">
        <f t="shared" si="86"/>
        <v>Fraction of Industrial Fuel Use Shifted to Other Fuels</v>
      </c>
      <c r="D352" s="11" t="s">
        <v>148</v>
      </c>
      <c r="E352" s="56" t="s">
        <v>2642</v>
      </c>
      <c r="F352" s="11" t="s">
        <v>2658</v>
      </c>
      <c r="G352" s="56" t="s">
        <v>2650</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3444</v>
      </c>
      <c r="Q352" s="77" t="str">
        <f t="shared" si="88"/>
        <v>industry-ag-main.html#fuel-switching</v>
      </c>
      <c r="R352" s="399" t="str">
        <f t="shared" si="88"/>
        <v>industry-elec-and-hydrogen.html</v>
      </c>
      <c r="S352" s="439"/>
      <c r="T352" s="56"/>
    </row>
    <row r="353" spans="1:20" ht="114">
      <c r="A353" s="77" t="str">
        <f t="shared" si="89"/>
        <v>Industry</v>
      </c>
      <c r="B353" s="77" t="str">
        <f t="shared" si="86"/>
        <v>Electrification + Hydrogen</v>
      </c>
      <c r="C353" s="77" t="str">
        <f t="shared" si="86"/>
        <v>Fraction of Industrial Fuel Use Shifted to Other Fuels</v>
      </c>
      <c r="D353" s="11" t="s">
        <v>148</v>
      </c>
      <c r="E353" s="56" t="s">
        <v>2643</v>
      </c>
      <c r="F353" s="11" t="s">
        <v>2658</v>
      </c>
      <c r="G353" s="56" t="s">
        <v>2651</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3445</v>
      </c>
      <c r="Q353" s="77" t="str">
        <f t="shared" si="88"/>
        <v>industry-ag-main.html#fuel-switching</v>
      </c>
      <c r="R353" s="399" t="str">
        <f t="shared" si="88"/>
        <v>industry-elec-and-hydrogen.html</v>
      </c>
      <c r="S353" s="439"/>
      <c r="T353" s="56"/>
    </row>
    <row r="354" spans="1:20" ht="28.5">
      <c r="A354" s="77" t="str">
        <f t="shared" si="89"/>
        <v>Industry</v>
      </c>
      <c r="B354" s="77" t="str">
        <f t="shared" si="89"/>
        <v>Electrification + Hydrogen</v>
      </c>
      <c r="C354" s="77" t="str">
        <f t="shared" si="89"/>
        <v>Fraction of Industrial Fuel Use Shifted to Other Fuels</v>
      </c>
      <c r="D354" s="11" t="s">
        <v>148</v>
      </c>
      <c r="E354" s="56" t="s">
        <v>2644</v>
      </c>
      <c r="F354" s="11" t="s">
        <v>2658</v>
      </c>
      <c r="G354" s="56" t="s">
        <v>2648</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14">
      <c r="A355" s="77" t="str">
        <f t="shared" si="89"/>
        <v>Industry</v>
      </c>
      <c r="B355" s="77" t="str">
        <f t="shared" si="89"/>
        <v>Electrification + Hydrogen</v>
      </c>
      <c r="C355" s="77" t="str">
        <f t="shared" si="89"/>
        <v>Fraction of Industrial Fuel Use Shifted to Other Fuels</v>
      </c>
      <c r="D355" s="11" t="s">
        <v>148</v>
      </c>
      <c r="E355" s="56" t="s">
        <v>2645</v>
      </c>
      <c r="F355" s="11" t="s">
        <v>2658</v>
      </c>
      <c r="G355" s="56" t="s">
        <v>2649</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3446</v>
      </c>
      <c r="Q355" s="77" t="str">
        <f t="shared" si="88"/>
        <v>industry-ag-main.html#fuel-switching</v>
      </c>
      <c r="R355" s="399" t="str">
        <f t="shared" si="88"/>
        <v>industry-elec-and-hydrogen.html</v>
      </c>
      <c r="S355" s="439"/>
      <c r="T355" s="56"/>
    </row>
    <row r="356" spans="1:20" ht="28.5">
      <c r="A356" s="77" t="str">
        <f t="shared" ref="A356:C400" si="91">A$321</f>
        <v>Industry</v>
      </c>
      <c r="B356" s="77" t="str">
        <f t="shared" si="91"/>
        <v>Electrification + Hydrogen</v>
      </c>
      <c r="C356" s="77" t="str">
        <f t="shared" si="91"/>
        <v>Fraction of Industrial Fuel Use Shifted to Other Fuels</v>
      </c>
      <c r="D356" s="11" t="s">
        <v>148</v>
      </c>
      <c r="E356" s="56" t="s">
        <v>2646</v>
      </c>
      <c r="F356" s="11" t="s">
        <v>2658</v>
      </c>
      <c r="G356" s="56" t="s">
        <v>2652</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28.5">
      <c r="A357" s="77" t="str">
        <f t="shared" si="91"/>
        <v>Industry</v>
      </c>
      <c r="B357" s="77" t="str">
        <f t="shared" si="91"/>
        <v>Electrification + Hydrogen</v>
      </c>
      <c r="C357" s="77" t="str">
        <f t="shared" si="91"/>
        <v>Fraction of Industrial Fuel Use Shifted to Other Fuels</v>
      </c>
      <c r="D357" s="11" t="s">
        <v>148</v>
      </c>
      <c r="E357" s="56" t="s">
        <v>3083</v>
      </c>
      <c r="F357" s="11" t="s">
        <v>2658</v>
      </c>
      <c r="G357" s="56" t="s">
        <v>3086</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14">
      <c r="A358" s="77" t="str">
        <f t="shared" si="91"/>
        <v>Industry</v>
      </c>
      <c r="B358" s="77" t="str">
        <f t="shared" si="91"/>
        <v>Electrification + Hydrogen</v>
      </c>
      <c r="C358" s="77" t="str">
        <f t="shared" si="91"/>
        <v>Fraction of Industrial Fuel Use Shifted to Other Fuels</v>
      </c>
      <c r="D358" s="11" t="s">
        <v>148</v>
      </c>
      <c r="E358" s="56" t="s">
        <v>3084</v>
      </c>
      <c r="F358" s="11" t="s">
        <v>2658</v>
      </c>
      <c r="G358" s="56" t="s">
        <v>3088</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3447</v>
      </c>
      <c r="Q358" s="77" t="str">
        <f t="shared" si="88"/>
        <v>industry-ag-main.html#fuel-switching</v>
      </c>
      <c r="R358" s="399" t="str">
        <f t="shared" si="88"/>
        <v>industry-elec-and-hydrogen.html</v>
      </c>
      <c r="S358" s="439"/>
      <c r="T358" s="56"/>
    </row>
    <row r="359" spans="1:20" ht="128.25">
      <c r="A359" s="77" t="str">
        <f t="shared" si="91"/>
        <v>Industry</v>
      </c>
      <c r="B359" s="77" t="str">
        <f t="shared" si="91"/>
        <v>Electrification + Hydrogen</v>
      </c>
      <c r="C359" s="77" t="str">
        <f t="shared" si="91"/>
        <v>Fraction of Industrial Fuel Use Shifted to Other Fuels</v>
      </c>
      <c r="D359" s="11" t="s">
        <v>148</v>
      </c>
      <c r="E359" s="56" t="s">
        <v>3085</v>
      </c>
      <c r="F359" s="11" t="s">
        <v>2658</v>
      </c>
      <c r="G359" s="56" t="s">
        <v>3089</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3448</v>
      </c>
      <c r="Q359" s="77" t="str">
        <f t="shared" si="88"/>
        <v>industry-ag-main.html#fuel-switching</v>
      </c>
      <c r="R359" s="399" t="str">
        <f t="shared" si="88"/>
        <v>industry-elec-and-hydrogen.html</v>
      </c>
      <c r="S359" s="439"/>
      <c r="T359" s="56"/>
    </row>
    <row r="360" spans="1:20" ht="28.5">
      <c r="A360" s="77" t="str">
        <f t="shared" si="91"/>
        <v>Industry</v>
      </c>
      <c r="B360" s="77" t="str">
        <f t="shared" si="91"/>
        <v>Electrification + Hydrogen</v>
      </c>
      <c r="C360" s="77" t="str">
        <f t="shared" si="91"/>
        <v>Fraction of Industrial Fuel Use Shifted to Other Fuels</v>
      </c>
      <c r="D360" s="11" t="s">
        <v>148</v>
      </c>
      <c r="E360" s="56" t="s">
        <v>3082</v>
      </c>
      <c r="F360" s="11" t="s">
        <v>2658</v>
      </c>
      <c r="G360" s="56" t="s">
        <v>3087</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28.5">
      <c r="A361" s="77" t="str">
        <f t="shared" si="91"/>
        <v>Industry</v>
      </c>
      <c r="B361" s="77" t="str">
        <f t="shared" si="91"/>
        <v>Electrification + Hydrogen</v>
      </c>
      <c r="C361" s="77" t="str">
        <f t="shared" si="91"/>
        <v>Fraction of Industrial Fuel Use Shifted to Other Fuels</v>
      </c>
      <c r="D361" s="11" t="s">
        <v>2730</v>
      </c>
      <c r="E361" s="56" t="s">
        <v>2641</v>
      </c>
      <c r="F361" s="56" t="s">
        <v>3165</v>
      </c>
      <c r="G361" s="56" t="s">
        <v>2647</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14">
      <c r="A362" s="77" t="str">
        <f t="shared" si="91"/>
        <v>Industry</v>
      </c>
      <c r="B362" s="77" t="str">
        <f t="shared" si="91"/>
        <v>Electrification + Hydrogen</v>
      </c>
      <c r="C362" s="77" t="str">
        <f t="shared" si="91"/>
        <v>Fraction of Industrial Fuel Use Shifted to Other Fuels</v>
      </c>
      <c r="D362" s="11" t="s">
        <v>2730</v>
      </c>
      <c r="E362" s="56" t="s">
        <v>2642</v>
      </c>
      <c r="F362" s="56" t="s">
        <v>3165</v>
      </c>
      <c r="G362" s="56" t="s">
        <v>2650</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3449</v>
      </c>
      <c r="Q362" s="77" t="str">
        <f t="shared" si="88"/>
        <v>industry-ag-main.html#fuel-switching</v>
      </c>
      <c r="R362" s="399" t="str">
        <f t="shared" si="88"/>
        <v>industry-elec-and-hydrogen.html</v>
      </c>
      <c r="S362" s="439"/>
      <c r="T362" s="56"/>
    </row>
    <row r="363" spans="1:20" ht="114">
      <c r="A363" s="77" t="str">
        <f t="shared" si="91"/>
        <v>Industry</v>
      </c>
      <c r="B363" s="77" t="str">
        <f t="shared" si="91"/>
        <v>Electrification + Hydrogen</v>
      </c>
      <c r="C363" s="77" t="str">
        <f t="shared" si="91"/>
        <v>Fraction of Industrial Fuel Use Shifted to Other Fuels</v>
      </c>
      <c r="D363" s="11" t="s">
        <v>2730</v>
      </c>
      <c r="E363" s="56" t="s">
        <v>2643</v>
      </c>
      <c r="F363" s="56" t="s">
        <v>3165</v>
      </c>
      <c r="G363" s="56" t="s">
        <v>2651</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3450</v>
      </c>
      <c r="Q363" s="77" t="str">
        <f t="shared" si="88"/>
        <v>industry-ag-main.html#fuel-switching</v>
      </c>
      <c r="R363" s="399" t="str">
        <f t="shared" si="88"/>
        <v>industry-elec-and-hydrogen.html</v>
      </c>
      <c r="S363" s="439"/>
      <c r="T363" s="56"/>
    </row>
    <row r="364" spans="1:20" ht="28.5">
      <c r="A364" s="77" t="str">
        <f t="shared" si="91"/>
        <v>Industry</v>
      </c>
      <c r="B364" s="77" t="str">
        <f t="shared" si="91"/>
        <v>Electrification + Hydrogen</v>
      </c>
      <c r="C364" s="77" t="str">
        <f t="shared" si="91"/>
        <v>Fraction of Industrial Fuel Use Shifted to Other Fuels</v>
      </c>
      <c r="D364" s="11" t="s">
        <v>2730</v>
      </c>
      <c r="E364" s="56" t="s">
        <v>2644</v>
      </c>
      <c r="F364" s="56" t="s">
        <v>3165</v>
      </c>
      <c r="G364" s="56" t="s">
        <v>2648</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14">
      <c r="A365" s="77" t="str">
        <f t="shared" si="91"/>
        <v>Industry</v>
      </c>
      <c r="B365" s="77" t="str">
        <f t="shared" si="91"/>
        <v>Electrification + Hydrogen</v>
      </c>
      <c r="C365" s="77" t="str">
        <f t="shared" si="91"/>
        <v>Fraction of Industrial Fuel Use Shifted to Other Fuels</v>
      </c>
      <c r="D365" s="11" t="s">
        <v>2730</v>
      </c>
      <c r="E365" s="56" t="s">
        <v>2645</v>
      </c>
      <c r="F365" s="56" t="s">
        <v>3165</v>
      </c>
      <c r="G365" s="56" t="s">
        <v>2649</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3451</v>
      </c>
      <c r="Q365" s="77" t="str">
        <f t="shared" si="88"/>
        <v>industry-ag-main.html#fuel-switching</v>
      </c>
      <c r="R365" s="399" t="str">
        <f t="shared" si="88"/>
        <v>industry-elec-and-hydrogen.html</v>
      </c>
      <c r="S365" s="439"/>
      <c r="T365" s="56"/>
    </row>
    <row r="366" spans="1:20" ht="28.5">
      <c r="A366" s="77" t="str">
        <f t="shared" si="91"/>
        <v>Industry</v>
      </c>
      <c r="B366" s="77" t="str">
        <f t="shared" si="91"/>
        <v>Electrification + Hydrogen</v>
      </c>
      <c r="C366" s="77" t="str">
        <f t="shared" si="91"/>
        <v>Fraction of Industrial Fuel Use Shifted to Other Fuels</v>
      </c>
      <c r="D366" s="11" t="s">
        <v>2730</v>
      </c>
      <c r="E366" s="56" t="s">
        <v>2646</v>
      </c>
      <c r="F366" s="56" t="s">
        <v>3165</v>
      </c>
      <c r="G366" s="56" t="s">
        <v>2652</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28.5">
      <c r="A367" s="77" t="str">
        <f t="shared" si="91"/>
        <v>Industry</v>
      </c>
      <c r="B367" s="77" t="str">
        <f t="shared" si="91"/>
        <v>Electrification + Hydrogen</v>
      </c>
      <c r="C367" s="77" t="str">
        <f t="shared" si="91"/>
        <v>Fraction of Industrial Fuel Use Shifted to Other Fuels</v>
      </c>
      <c r="D367" s="11" t="s">
        <v>2730</v>
      </c>
      <c r="E367" s="56" t="s">
        <v>3083</v>
      </c>
      <c r="F367" s="56" t="s">
        <v>3165</v>
      </c>
      <c r="G367" s="56" t="s">
        <v>3086</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14">
      <c r="A368" s="77" t="str">
        <f t="shared" si="91"/>
        <v>Industry</v>
      </c>
      <c r="B368" s="77" t="str">
        <f t="shared" si="91"/>
        <v>Electrification + Hydrogen</v>
      </c>
      <c r="C368" s="77" t="str">
        <f t="shared" si="91"/>
        <v>Fraction of Industrial Fuel Use Shifted to Other Fuels</v>
      </c>
      <c r="D368" s="11" t="s">
        <v>2730</v>
      </c>
      <c r="E368" s="56" t="s">
        <v>3084</v>
      </c>
      <c r="F368" s="56" t="s">
        <v>3165</v>
      </c>
      <c r="G368" s="56" t="s">
        <v>3088</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3452</v>
      </c>
      <c r="Q368" s="77" t="str">
        <f t="shared" si="88"/>
        <v>industry-ag-main.html#fuel-switching</v>
      </c>
      <c r="R368" s="399" t="str">
        <f t="shared" si="88"/>
        <v>industry-elec-and-hydrogen.html</v>
      </c>
      <c r="S368" s="439"/>
      <c r="T368" s="56"/>
    </row>
    <row r="369" spans="1:20" ht="28.5">
      <c r="A369" s="77" t="str">
        <f t="shared" si="91"/>
        <v>Industry</v>
      </c>
      <c r="B369" s="77" t="str">
        <f t="shared" si="91"/>
        <v>Electrification + Hydrogen</v>
      </c>
      <c r="C369" s="77" t="str">
        <f t="shared" si="91"/>
        <v>Fraction of Industrial Fuel Use Shifted to Other Fuels</v>
      </c>
      <c r="D369" s="11" t="s">
        <v>2730</v>
      </c>
      <c r="E369" s="56" t="s">
        <v>3085</v>
      </c>
      <c r="F369" s="56" t="s">
        <v>3165</v>
      </c>
      <c r="G369" s="56" t="s">
        <v>3089</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28.5">
      <c r="A370" s="77" t="str">
        <f t="shared" si="91"/>
        <v>Industry</v>
      </c>
      <c r="B370" s="77" t="str">
        <f t="shared" si="91"/>
        <v>Electrification + Hydrogen</v>
      </c>
      <c r="C370" s="77" t="str">
        <f t="shared" si="91"/>
        <v>Fraction of Industrial Fuel Use Shifted to Other Fuels</v>
      </c>
      <c r="D370" s="11" t="s">
        <v>2730</v>
      </c>
      <c r="E370" s="56" t="s">
        <v>3082</v>
      </c>
      <c r="F370" s="56" t="s">
        <v>3165</v>
      </c>
      <c r="G370" s="56" t="s">
        <v>3087</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28.5">
      <c r="A371" s="77" t="str">
        <f t="shared" si="91"/>
        <v>Industry</v>
      </c>
      <c r="B371" s="77" t="str">
        <f t="shared" si="91"/>
        <v>Electrification + Hydrogen</v>
      </c>
      <c r="C371" s="77" t="str">
        <f t="shared" si="91"/>
        <v>Fraction of Industrial Fuel Use Shifted to Other Fuels</v>
      </c>
      <c r="D371" s="11" t="s">
        <v>149</v>
      </c>
      <c r="E371" s="56" t="s">
        <v>2641</v>
      </c>
      <c r="F371" s="11" t="s">
        <v>2729</v>
      </c>
      <c r="G371" s="56" t="s">
        <v>2647</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28.5">
      <c r="A372" s="77" t="str">
        <f t="shared" si="91"/>
        <v>Industry</v>
      </c>
      <c r="B372" s="77" t="str">
        <f t="shared" si="91"/>
        <v>Electrification + Hydrogen</v>
      </c>
      <c r="C372" s="77" t="str">
        <f t="shared" si="91"/>
        <v>Fraction of Industrial Fuel Use Shifted to Other Fuels</v>
      </c>
      <c r="D372" s="11" t="s">
        <v>149</v>
      </c>
      <c r="E372" s="56" t="s">
        <v>2642</v>
      </c>
      <c r="F372" s="11" t="s">
        <v>2729</v>
      </c>
      <c r="G372" s="56" t="s">
        <v>2650</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28.5">
      <c r="A373" s="77" t="str">
        <f t="shared" si="91"/>
        <v>Industry</v>
      </c>
      <c r="B373" s="77" t="str">
        <f t="shared" si="91"/>
        <v>Electrification + Hydrogen</v>
      </c>
      <c r="C373" s="77" t="str">
        <f t="shared" si="91"/>
        <v>Fraction of Industrial Fuel Use Shifted to Other Fuels</v>
      </c>
      <c r="D373" s="11" t="s">
        <v>149</v>
      </c>
      <c r="E373" s="56" t="s">
        <v>2643</v>
      </c>
      <c r="F373" s="11" t="s">
        <v>2729</v>
      </c>
      <c r="G373" s="56" t="s">
        <v>2651</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28.5">
      <c r="A374" s="77" t="str">
        <f t="shared" si="91"/>
        <v>Industry</v>
      </c>
      <c r="B374" s="77" t="str">
        <f t="shared" si="91"/>
        <v>Electrification + Hydrogen</v>
      </c>
      <c r="C374" s="77" t="str">
        <f t="shared" si="91"/>
        <v>Fraction of Industrial Fuel Use Shifted to Other Fuels</v>
      </c>
      <c r="D374" s="11" t="s">
        <v>149</v>
      </c>
      <c r="E374" s="56" t="s">
        <v>2644</v>
      </c>
      <c r="F374" s="11" t="s">
        <v>2729</v>
      </c>
      <c r="G374" s="56" t="s">
        <v>2648</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28.5">
      <c r="A375" s="77" t="str">
        <f t="shared" si="91"/>
        <v>Industry</v>
      </c>
      <c r="B375" s="77" t="str">
        <f t="shared" si="91"/>
        <v>Electrification + Hydrogen</v>
      </c>
      <c r="C375" s="77" t="str">
        <f t="shared" si="91"/>
        <v>Fraction of Industrial Fuel Use Shifted to Other Fuels</v>
      </c>
      <c r="D375" s="11" t="s">
        <v>149</v>
      </c>
      <c r="E375" s="56" t="s">
        <v>2645</v>
      </c>
      <c r="F375" s="11" t="s">
        <v>2729</v>
      </c>
      <c r="G375" s="56" t="s">
        <v>2649</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28.5">
      <c r="A376" s="77" t="str">
        <f t="shared" si="91"/>
        <v>Industry</v>
      </c>
      <c r="B376" s="77" t="str">
        <f t="shared" si="91"/>
        <v>Electrification + Hydrogen</v>
      </c>
      <c r="C376" s="77" t="str">
        <f t="shared" si="91"/>
        <v>Fraction of Industrial Fuel Use Shifted to Other Fuels</v>
      </c>
      <c r="D376" s="11" t="s">
        <v>149</v>
      </c>
      <c r="E376" s="56" t="s">
        <v>2646</v>
      </c>
      <c r="F376" s="11" t="s">
        <v>2729</v>
      </c>
      <c r="G376" s="56" t="s">
        <v>2652</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28.5">
      <c r="A377" s="77" t="str">
        <f t="shared" si="91"/>
        <v>Industry</v>
      </c>
      <c r="B377" s="77" t="str">
        <f t="shared" si="91"/>
        <v>Electrification + Hydrogen</v>
      </c>
      <c r="C377" s="77" t="str">
        <f t="shared" si="91"/>
        <v>Fraction of Industrial Fuel Use Shifted to Other Fuels</v>
      </c>
      <c r="D377" s="11" t="s">
        <v>149</v>
      </c>
      <c r="E377" s="56" t="s">
        <v>3083</v>
      </c>
      <c r="F377" s="11" t="s">
        <v>2729</v>
      </c>
      <c r="G377" s="56" t="s">
        <v>3086</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28.5">
      <c r="A378" s="77" t="str">
        <f t="shared" si="91"/>
        <v>Industry</v>
      </c>
      <c r="B378" s="77" t="str">
        <f t="shared" si="91"/>
        <v>Electrification + Hydrogen</v>
      </c>
      <c r="C378" s="77" t="str">
        <f t="shared" si="91"/>
        <v>Fraction of Industrial Fuel Use Shifted to Other Fuels</v>
      </c>
      <c r="D378" s="11" t="s">
        <v>149</v>
      </c>
      <c r="E378" s="56" t="s">
        <v>3084</v>
      </c>
      <c r="F378" s="11" t="s">
        <v>2729</v>
      </c>
      <c r="G378" s="56" t="s">
        <v>3088</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28.5">
      <c r="A379" s="77" t="str">
        <f t="shared" si="91"/>
        <v>Industry</v>
      </c>
      <c r="B379" s="77" t="str">
        <f t="shared" si="91"/>
        <v>Electrification + Hydrogen</v>
      </c>
      <c r="C379" s="77" t="str">
        <f t="shared" si="91"/>
        <v>Fraction of Industrial Fuel Use Shifted to Other Fuels</v>
      </c>
      <c r="D379" s="11" t="s">
        <v>149</v>
      </c>
      <c r="E379" s="56" t="s">
        <v>3085</v>
      </c>
      <c r="F379" s="11" t="s">
        <v>2729</v>
      </c>
      <c r="G379" s="56" t="s">
        <v>3089</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28.5">
      <c r="A380" s="77" t="str">
        <f t="shared" si="91"/>
        <v>Industry</v>
      </c>
      <c r="B380" s="77" t="str">
        <f t="shared" si="91"/>
        <v>Electrification + Hydrogen</v>
      </c>
      <c r="C380" s="77" t="str">
        <f t="shared" si="91"/>
        <v>Fraction of Industrial Fuel Use Shifted to Other Fuels</v>
      </c>
      <c r="D380" s="11" t="s">
        <v>149</v>
      </c>
      <c r="E380" s="56" t="s">
        <v>3082</v>
      </c>
      <c r="F380" s="11" t="s">
        <v>2729</v>
      </c>
      <c r="G380" s="56" t="s">
        <v>3087</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28.5">
      <c r="A381" s="77" t="str">
        <f t="shared" si="91"/>
        <v>Industry</v>
      </c>
      <c r="B381" s="77" t="str">
        <f t="shared" si="91"/>
        <v>Electrification + Hydrogen</v>
      </c>
      <c r="C381" s="77" t="str">
        <f t="shared" si="91"/>
        <v>Fraction of Industrial Fuel Use Shifted to Other Fuels</v>
      </c>
      <c r="D381" s="11" t="s">
        <v>150</v>
      </c>
      <c r="E381" s="56" t="s">
        <v>2641</v>
      </c>
      <c r="F381" s="11" t="s">
        <v>152</v>
      </c>
      <c r="G381" s="56" t="s">
        <v>2647</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28.5">
      <c r="A382" s="77" t="str">
        <f t="shared" si="91"/>
        <v>Industry</v>
      </c>
      <c r="B382" s="77" t="str">
        <f t="shared" si="91"/>
        <v>Electrification + Hydrogen</v>
      </c>
      <c r="C382" s="77" t="str">
        <f t="shared" si="91"/>
        <v>Fraction of Industrial Fuel Use Shifted to Other Fuels</v>
      </c>
      <c r="D382" s="11" t="s">
        <v>150</v>
      </c>
      <c r="E382" s="56" t="s">
        <v>2642</v>
      </c>
      <c r="F382" s="11" t="s">
        <v>152</v>
      </c>
      <c r="G382" s="56" t="s">
        <v>2650</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14">
      <c r="A383" s="77" t="str">
        <f t="shared" si="91"/>
        <v>Industry</v>
      </c>
      <c r="B383" s="77" t="str">
        <f t="shared" si="91"/>
        <v>Electrification + Hydrogen</v>
      </c>
      <c r="C383" s="77" t="str">
        <f t="shared" si="91"/>
        <v>Fraction of Industrial Fuel Use Shifted to Other Fuels</v>
      </c>
      <c r="D383" s="11" t="s">
        <v>150</v>
      </c>
      <c r="E383" s="56" t="s">
        <v>2643</v>
      </c>
      <c r="F383" s="11" t="s">
        <v>152</v>
      </c>
      <c r="G383" s="56" t="s">
        <v>2651</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3453</v>
      </c>
      <c r="Q383" s="77" t="str">
        <f t="shared" si="88"/>
        <v>industry-ag-main.html#fuel-switching</v>
      </c>
      <c r="R383" s="399" t="str">
        <f t="shared" si="88"/>
        <v>industry-elec-and-hydrogen.html</v>
      </c>
      <c r="S383" s="439"/>
      <c r="T383" s="56"/>
    </row>
    <row r="384" spans="1:20" ht="28.5">
      <c r="A384" s="77" t="str">
        <f t="shared" si="91"/>
        <v>Industry</v>
      </c>
      <c r="B384" s="77" t="str">
        <f t="shared" si="91"/>
        <v>Electrification + Hydrogen</v>
      </c>
      <c r="C384" s="77" t="str">
        <f t="shared" si="91"/>
        <v>Fraction of Industrial Fuel Use Shifted to Other Fuels</v>
      </c>
      <c r="D384" s="11" t="s">
        <v>150</v>
      </c>
      <c r="E384" s="56" t="s">
        <v>2644</v>
      </c>
      <c r="F384" s="11" t="s">
        <v>152</v>
      </c>
      <c r="G384" s="56" t="s">
        <v>2648</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14">
      <c r="A385" s="77" t="str">
        <f t="shared" si="91"/>
        <v>Industry</v>
      </c>
      <c r="B385" s="77" t="str">
        <f t="shared" si="91"/>
        <v>Electrification + Hydrogen</v>
      </c>
      <c r="C385" s="77" t="str">
        <f t="shared" si="91"/>
        <v>Fraction of Industrial Fuel Use Shifted to Other Fuels</v>
      </c>
      <c r="D385" s="11" t="s">
        <v>150</v>
      </c>
      <c r="E385" s="56" t="s">
        <v>2645</v>
      </c>
      <c r="F385" s="11" t="s">
        <v>152</v>
      </c>
      <c r="G385" s="56" t="s">
        <v>2649</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3454</v>
      </c>
      <c r="Q385" s="77" t="str">
        <f t="shared" si="88"/>
        <v>industry-ag-main.html#fuel-switching</v>
      </c>
      <c r="R385" s="399" t="str">
        <f t="shared" si="88"/>
        <v>industry-elec-and-hydrogen.html</v>
      </c>
      <c r="S385" s="439"/>
      <c r="T385" s="56"/>
    </row>
    <row r="386" spans="1:20" ht="28.5">
      <c r="A386" s="77" t="str">
        <f t="shared" si="91"/>
        <v>Industry</v>
      </c>
      <c r="B386" s="77" t="str">
        <f t="shared" si="91"/>
        <v>Electrification + Hydrogen</v>
      </c>
      <c r="C386" s="77" t="str">
        <f t="shared" si="91"/>
        <v>Fraction of Industrial Fuel Use Shifted to Other Fuels</v>
      </c>
      <c r="D386" s="11" t="s">
        <v>150</v>
      </c>
      <c r="E386" s="56" t="s">
        <v>2646</v>
      </c>
      <c r="F386" s="11" t="s">
        <v>152</v>
      </c>
      <c r="G386" s="56" t="s">
        <v>2652</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28.5">
      <c r="A387" s="77" t="str">
        <f t="shared" si="91"/>
        <v>Industry</v>
      </c>
      <c r="B387" s="77" t="str">
        <f t="shared" si="91"/>
        <v>Electrification + Hydrogen</v>
      </c>
      <c r="C387" s="77" t="str">
        <f t="shared" si="91"/>
        <v>Fraction of Industrial Fuel Use Shifted to Other Fuels</v>
      </c>
      <c r="D387" s="11" t="s">
        <v>150</v>
      </c>
      <c r="E387" s="56" t="s">
        <v>3083</v>
      </c>
      <c r="F387" s="11" t="s">
        <v>152</v>
      </c>
      <c r="G387" s="56" t="s">
        <v>3086</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14">
      <c r="A388" s="77" t="str">
        <f t="shared" si="91"/>
        <v>Industry</v>
      </c>
      <c r="B388" s="77" t="str">
        <f t="shared" si="91"/>
        <v>Electrification + Hydrogen</v>
      </c>
      <c r="C388" s="77" t="str">
        <f t="shared" si="91"/>
        <v>Fraction of Industrial Fuel Use Shifted to Other Fuels</v>
      </c>
      <c r="D388" s="11" t="s">
        <v>150</v>
      </c>
      <c r="E388" s="56" t="s">
        <v>3084</v>
      </c>
      <c r="F388" s="11" t="s">
        <v>152</v>
      </c>
      <c r="G388" s="56" t="s">
        <v>3088</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3455</v>
      </c>
      <c r="Q388" s="77" t="str">
        <f t="shared" si="88"/>
        <v>industry-ag-main.html#fuel-switching</v>
      </c>
      <c r="R388" s="399" t="str">
        <f t="shared" si="88"/>
        <v>industry-elec-and-hydrogen.html</v>
      </c>
      <c r="S388" s="439"/>
      <c r="T388" s="56"/>
    </row>
    <row r="389" spans="1:20" ht="114">
      <c r="A389" s="77" t="str">
        <f t="shared" si="91"/>
        <v>Industry</v>
      </c>
      <c r="B389" s="77" t="str">
        <f t="shared" si="91"/>
        <v>Electrification + Hydrogen</v>
      </c>
      <c r="C389" s="77" t="str">
        <f t="shared" si="91"/>
        <v>Fraction of Industrial Fuel Use Shifted to Other Fuels</v>
      </c>
      <c r="D389" s="11" t="s">
        <v>150</v>
      </c>
      <c r="E389" s="56" t="s">
        <v>3085</v>
      </c>
      <c r="F389" s="11" t="s">
        <v>152</v>
      </c>
      <c r="G389" s="56" t="s">
        <v>3089</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3456</v>
      </c>
      <c r="Q389" s="77" t="str">
        <f t="shared" si="88"/>
        <v>industry-ag-main.html#fuel-switching</v>
      </c>
      <c r="R389" s="399" t="str">
        <f t="shared" si="88"/>
        <v>industry-elec-and-hydrogen.html</v>
      </c>
      <c r="S389" s="439"/>
      <c r="T389" s="56"/>
    </row>
    <row r="390" spans="1:20" ht="28.5">
      <c r="A390" s="77" t="str">
        <f t="shared" si="91"/>
        <v>Industry</v>
      </c>
      <c r="B390" s="77" t="str">
        <f t="shared" si="91"/>
        <v>Electrification + Hydrogen</v>
      </c>
      <c r="C390" s="77" t="str">
        <f t="shared" si="91"/>
        <v>Fraction of Industrial Fuel Use Shifted to Other Fuels</v>
      </c>
      <c r="D390" s="11" t="s">
        <v>150</v>
      </c>
      <c r="E390" s="56" t="s">
        <v>3082</v>
      </c>
      <c r="F390" s="11" t="s">
        <v>152</v>
      </c>
      <c r="G390" s="56" t="s">
        <v>3087</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28.5">
      <c r="A391" s="77" t="str">
        <f t="shared" si="91"/>
        <v>Industry</v>
      </c>
      <c r="B391" s="77" t="str">
        <f t="shared" si="91"/>
        <v>Electrification + Hydrogen</v>
      </c>
      <c r="C391" s="77" t="str">
        <f t="shared" si="91"/>
        <v>Fraction of Industrial Fuel Use Shifted to Other Fuels</v>
      </c>
      <c r="D391" s="11" t="s">
        <v>151</v>
      </c>
      <c r="E391" s="56" t="s">
        <v>2641</v>
      </c>
      <c r="F391" s="11" t="s">
        <v>153</v>
      </c>
      <c r="G391" s="56" t="s">
        <v>2647</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14">
      <c r="A392" s="77" t="str">
        <f t="shared" si="91"/>
        <v>Industry</v>
      </c>
      <c r="B392" s="77" t="str">
        <f t="shared" si="91"/>
        <v>Electrification + Hydrogen</v>
      </c>
      <c r="C392" s="77" t="str">
        <f t="shared" si="91"/>
        <v>Fraction of Industrial Fuel Use Shifted to Other Fuels</v>
      </c>
      <c r="D392" s="11" t="s">
        <v>151</v>
      </c>
      <c r="E392" s="56" t="s">
        <v>2642</v>
      </c>
      <c r="F392" s="11" t="s">
        <v>153</v>
      </c>
      <c r="G392" s="56" t="s">
        <v>2650</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3457</v>
      </c>
      <c r="Q392" s="77" t="str">
        <f t="shared" si="88"/>
        <v>industry-ag-main.html#fuel-switching</v>
      </c>
      <c r="R392" s="399" t="str">
        <f t="shared" si="88"/>
        <v>industry-elec-and-hydrogen.html</v>
      </c>
      <c r="S392" s="439"/>
      <c r="T392" s="56"/>
    </row>
    <row r="393" spans="1:20" ht="114">
      <c r="A393" s="77" t="str">
        <f t="shared" si="91"/>
        <v>Industry</v>
      </c>
      <c r="B393" s="77" t="str">
        <f t="shared" si="91"/>
        <v>Electrification + Hydrogen</v>
      </c>
      <c r="C393" s="77" t="str">
        <f t="shared" si="91"/>
        <v>Fraction of Industrial Fuel Use Shifted to Other Fuels</v>
      </c>
      <c r="D393" s="11" t="s">
        <v>151</v>
      </c>
      <c r="E393" s="56" t="s">
        <v>2643</v>
      </c>
      <c r="F393" s="11" t="s">
        <v>153</v>
      </c>
      <c r="G393" s="56" t="s">
        <v>2651</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3458</v>
      </c>
      <c r="Q393" s="77" t="str">
        <f t="shared" si="88"/>
        <v>industry-ag-main.html#fuel-switching</v>
      </c>
      <c r="R393" s="399" t="str">
        <f t="shared" si="88"/>
        <v>industry-elec-and-hydrogen.html</v>
      </c>
      <c r="S393" s="439"/>
      <c r="T393" s="56"/>
    </row>
    <row r="394" spans="1:20" ht="28.5">
      <c r="A394" s="77" t="str">
        <f t="shared" si="91"/>
        <v>Industry</v>
      </c>
      <c r="B394" s="77" t="str">
        <f t="shared" si="91"/>
        <v>Electrification + Hydrogen</v>
      </c>
      <c r="C394" s="77" t="str">
        <f t="shared" si="91"/>
        <v>Fraction of Industrial Fuel Use Shifted to Other Fuels</v>
      </c>
      <c r="D394" s="11" t="s">
        <v>151</v>
      </c>
      <c r="E394" s="56" t="s">
        <v>2644</v>
      </c>
      <c r="F394" s="11" t="s">
        <v>153</v>
      </c>
      <c r="G394" s="56" t="s">
        <v>2648</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14">
      <c r="A395" s="77" t="str">
        <f t="shared" si="91"/>
        <v>Industry</v>
      </c>
      <c r="B395" s="77" t="str">
        <f t="shared" si="91"/>
        <v>Electrification + Hydrogen</v>
      </c>
      <c r="C395" s="77" t="str">
        <f t="shared" si="91"/>
        <v>Fraction of Industrial Fuel Use Shifted to Other Fuels</v>
      </c>
      <c r="D395" s="11" t="s">
        <v>151</v>
      </c>
      <c r="E395" s="56" t="s">
        <v>2645</v>
      </c>
      <c r="F395" s="11" t="s">
        <v>153</v>
      </c>
      <c r="G395" s="56" t="s">
        <v>2649</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3459</v>
      </c>
      <c r="Q395" s="77" t="str">
        <f t="shared" si="88"/>
        <v>industry-ag-main.html#fuel-switching</v>
      </c>
      <c r="R395" s="399" t="str">
        <f t="shared" si="88"/>
        <v>industry-elec-and-hydrogen.html</v>
      </c>
      <c r="S395" s="439"/>
      <c r="T395" s="56"/>
    </row>
    <row r="396" spans="1:20" ht="28.5">
      <c r="A396" s="77" t="str">
        <f t="shared" si="91"/>
        <v>Industry</v>
      </c>
      <c r="B396" s="77" t="str">
        <f t="shared" si="91"/>
        <v>Electrification + Hydrogen</v>
      </c>
      <c r="C396" s="77" t="str">
        <f t="shared" si="91"/>
        <v>Fraction of Industrial Fuel Use Shifted to Other Fuels</v>
      </c>
      <c r="D396" s="11" t="s">
        <v>151</v>
      </c>
      <c r="E396" s="56" t="s">
        <v>2646</v>
      </c>
      <c r="F396" s="11" t="s">
        <v>153</v>
      </c>
      <c r="G396" s="56" t="s">
        <v>2652</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28.5">
      <c r="A397" s="77" t="str">
        <f t="shared" si="91"/>
        <v>Industry</v>
      </c>
      <c r="B397" s="77" t="str">
        <f t="shared" si="91"/>
        <v>Electrification + Hydrogen</v>
      </c>
      <c r="C397" s="77" t="str">
        <f t="shared" si="91"/>
        <v>Fraction of Industrial Fuel Use Shifted to Other Fuels</v>
      </c>
      <c r="D397" s="11" t="s">
        <v>151</v>
      </c>
      <c r="E397" s="56" t="s">
        <v>3083</v>
      </c>
      <c r="F397" s="11" t="s">
        <v>153</v>
      </c>
      <c r="G397" s="56" t="s">
        <v>3086</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28.25">
      <c r="A398" s="77" t="str">
        <f t="shared" si="91"/>
        <v>Industry</v>
      </c>
      <c r="B398" s="77" t="str">
        <f t="shared" si="91"/>
        <v>Electrification + Hydrogen</v>
      </c>
      <c r="C398" s="77" t="str">
        <f t="shared" si="91"/>
        <v>Fraction of Industrial Fuel Use Shifted to Other Fuels</v>
      </c>
      <c r="D398" s="11" t="s">
        <v>151</v>
      </c>
      <c r="E398" s="56" t="s">
        <v>3084</v>
      </c>
      <c r="F398" s="11" t="s">
        <v>153</v>
      </c>
      <c r="G398" s="56" t="s">
        <v>3088</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3460</v>
      </c>
      <c r="Q398" s="77" t="str">
        <f t="shared" si="93"/>
        <v>industry-ag-main.html#fuel-switching</v>
      </c>
      <c r="R398" s="399" t="str">
        <f t="shared" si="93"/>
        <v>industry-elec-and-hydrogen.html</v>
      </c>
      <c r="S398" s="439"/>
      <c r="T398" s="56"/>
    </row>
    <row r="399" spans="1:20" ht="128.25">
      <c r="A399" s="77" t="str">
        <f t="shared" si="91"/>
        <v>Industry</v>
      </c>
      <c r="B399" s="77" t="str">
        <f t="shared" si="91"/>
        <v>Electrification + Hydrogen</v>
      </c>
      <c r="C399" s="77" t="str">
        <f t="shared" si="91"/>
        <v>Fraction of Industrial Fuel Use Shifted to Other Fuels</v>
      </c>
      <c r="D399" s="11" t="s">
        <v>151</v>
      </c>
      <c r="E399" s="56" t="s">
        <v>3085</v>
      </c>
      <c r="F399" s="11" t="s">
        <v>153</v>
      </c>
      <c r="G399" s="56" t="s">
        <v>3089</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3461</v>
      </c>
      <c r="Q399" s="77" t="str">
        <f t="shared" si="93"/>
        <v>industry-ag-main.html#fuel-switching</v>
      </c>
      <c r="R399" s="399" t="str">
        <f t="shared" si="93"/>
        <v>industry-elec-and-hydrogen.html</v>
      </c>
      <c r="S399" s="439"/>
      <c r="T399" s="56"/>
    </row>
    <row r="400" spans="1:20" ht="28.5">
      <c r="A400" s="77" t="str">
        <f t="shared" si="91"/>
        <v>Industry</v>
      </c>
      <c r="B400" s="77" t="str">
        <f t="shared" si="91"/>
        <v>Electrification + Hydrogen</v>
      </c>
      <c r="C400" s="77" t="str">
        <f t="shared" si="91"/>
        <v>Fraction of Industrial Fuel Use Shifted to Other Fuels</v>
      </c>
      <c r="D400" s="11" t="s">
        <v>151</v>
      </c>
      <c r="E400" s="56" t="s">
        <v>3082</v>
      </c>
      <c r="F400" s="11" t="s">
        <v>153</v>
      </c>
      <c r="G400" s="56" t="s">
        <v>3087</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28.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2.7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2.7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2.7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85.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1.2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2657</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2735</v>
      </c>
      <c r="Q406" s="56"/>
      <c r="R406" s="399" t="str">
        <f t="shared" ref="R406:R409" si="96">R$405</f>
        <v>material-efficiency-longevity-reuse.html</v>
      </c>
      <c r="S406" s="439" t="s">
        <v>2734</v>
      </c>
      <c r="T406" s="58"/>
    </row>
    <row r="407" spans="1:20" s="6" customFormat="1" ht="71.2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2658</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2737</v>
      </c>
      <c r="Q407" s="56"/>
      <c r="R407" s="399" t="str">
        <f t="shared" si="96"/>
        <v>material-efficiency-longevity-reuse.html</v>
      </c>
      <c r="S407" s="439"/>
      <c r="T407" s="58"/>
    </row>
    <row r="408" spans="1:20" s="6" customFormat="1" ht="99.75">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2729</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2740</v>
      </c>
      <c r="Q408" s="56"/>
      <c r="R408" s="407" t="s">
        <v>3073</v>
      </c>
      <c r="S408" s="439" t="s">
        <v>2741</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2738</v>
      </c>
      <c r="Q409" s="56"/>
      <c r="R409" s="399" t="str">
        <f t="shared" si="96"/>
        <v>material-efficiency-longevity-reuse.html</v>
      </c>
      <c r="S409" s="439" t="s">
        <v>2734</v>
      </c>
      <c r="T409" s="58"/>
    </row>
    <row r="410" spans="1:20" ht="42.75">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2.75">
      <c r="A411" s="77" t="str">
        <f>A$410</f>
        <v>Industry</v>
      </c>
      <c r="B411" s="77" t="str">
        <f t="shared" ref="B411:C412" si="98">B$410</f>
        <v>Methane Capture</v>
      </c>
      <c r="C411" s="77" t="str">
        <f t="shared" si="98"/>
        <v>Fraction of Methane Capture Opportunities Achieved</v>
      </c>
      <c r="D411" s="56" t="s">
        <v>2730</v>
      </c>
      <c r="E411" s="56"/>
      <c r="F411" s="56" t="s">
        <v>3165</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3199</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42.75">
      <c r="A412" s="77" t="str">
        <f>A$410</f>
        <v>Industry</v>
      </c>
      <c r="B412" s="77" t="str">
        <f t="shared" si="98"/>
        <v>Methane Capture</v>
      </c>
      <c r="C412" s="77" t="str">
        <f t="shared" si="98"/>
        <v>Fraction of Methane Capture Opportunities Achieved</v>
      </c>
      <c r="D412" s="56" t="s">
        <v>149</v>
      </c>
      <c r="E412" s="56"/>
      <c r="F412" s="11" t="s">
        <v>2729</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3200</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42.75">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2.75">
      <c r="A414" s="77" t="str">
        <f>A$413</f>
        <v>Industry</v>
      </c>
      <c r="B414" s="77" t="str">
        <f t="shared" ref="B414:C415" si="100">B$413</f>
        <v>Methane Destruction</v>
      </c>
      <c r="C414" s="77" t="str">
        <f t="shared" si="100"/>
        <v>Fraction of Methane Destruction Opportunities Achieved</v>
      </c>
      <c r="D414" s="56" t="s">
        <v>2730</v>
      </c>
      <c r="E414" s="56"/>
      <c r="F414" s="56" t="s">
        <v>3165</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3202</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42.75">
      <c r="A415" s="77" t="str">
        <f t="shared" ref="A415" si="102">A$413</f>
        <v>Industry</v>
      </c>
      <c r="B415" s="77" t="str">
        <f t="shared" si="100"/>
        <v>Methane Destruction</v>
      </c>
      <c r="C415" s="77" t="str">
        <f t="shared" si="100"/>
        <v>Fraction of Methane Destruction Opportunities Achieved</v>
      </c>
      <c r="D415" s="56" t="s">
        <v>149</v>
      </c>
      <c r="E415" s="56"/>
      <c r="F415" s="11" t="s">
        <v>2729</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3203</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57">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3548</v>
      </c>
      <c r="Q416" s="56"/>
      <c r="R416" s="407" t="s">
        <v>3074</v>
      </c>
      <c r="S416" s="439" t="s">
        <v>175</v>
      </c>
      <c r="T416" s="56"/>
    </row>
    <row r="417" spans="1:20" ht="42.75">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3549</v>
      </c>
      <c r="Q417" s="56"/>
      <c r="R417" s="399" t="str">
        <f t="shared" ref="R417:S424" si="106">R$416</f>
        <v>reduce-fuel-exports.html</v>
      </c>
      <c r="S417" s="443" t="str">
        <f t="shared" si="106"/>
        <v>Calculated from model data; see the relevant variable(s) in the InputData folder for source information.</v>
      </c>
      <c r="T417" s="56"/>
    </row>
    <row r="418" spans="1:20" ht="57">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3550</v>
      </c>
      <c r="Q418" s="56"/>
      <c r="R418" s="399" t="str">
        <f t="shared" si="106"/>
        <v>reduce-fuel-exports.html</v>
      </c>
      <c r="S418" s="443" t="str">
        <f t="shared" si="106"/>
        <v>Calculated from model data; see the relevant variable(s) in the InputData folder for source information.</v>
      </c>
      <c r="T418" s="56"/>
    </row>
    <row r="419" spans="1:20" ht="57">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3551</v>
      </c>
      <c r="Q419" s="56"/>
      <c r="R419" s="399" t="str">
        <f t="shared" si="106"/>
        <v>reduce-fuel-exports.html</v>
      </c>
      <c r="S419" s="443" t="str">
        <f t="shared" si="106"/>
        <v>Calculated from model data; see the relevant variable(s) in the InputData folder for source information.</v>
      </c>
      <c r="T419" s="56"/>
    </row>
    <row r="420" spans="1:20" ht="57">
      <c r="A420" s="77" t="str">
        <f t="shared" si="107"/>
        <v>Industry</v>
      </c>
      <c r="B420" s="77" t="str">
        <f t="shared" si="103"/>
        <v>Reduce Fossil Fuel Exports</v>
      </c>
      <c r="C420" s="77" t="str">
        <f t="shared" si="103"/>
        <v>Percent Reduction in Fossil Fuel Exports</v>
      </c>
      <c r="D420" s="11" t="s">
        <v>2796</v>
      </c>
      <c r="E420" s="56"/>
      <c r="F420" s="11" t="s">
        <v>2797</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3552</v>
      </c>
      <c r="Q420" s="56"/>
      <c r="R420" s="399" t="str">
        <f t="shared" si="106"/>
        <v>reduce-fuel-exports.html</v>
      </c>
      <c r="S420" s="443" t="str">
        <f t="shared" si="106"/>
        <v>Calculated from model data; see the relevant variable(s) in the InputData folder for source information.</v>
      </c>
      <c r="T420" s="56"/>
    </row>
    <row r="421" spans="1:20" ht="28.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57">
      <c r="A422" s="77" t="str">
        <f t="shared" si="107"/>
        <v>Industry</v>
      </c>
      <c r="B422" s="77" t="str">
        <f t="shared" si="103"/>
        <v>Reduce Fossil Fuel Exports</v>
      </c>
      <c r="C422" s="77" t="str">
        <f t="shared" si="103"/>
        <v>Percent Reduction in Fossil Fuel Exports</v>
      </c>
      <c r="D422" s="11" t="s">
        <v>2788</v>
      </c>
      <c r="E422" s="56"/>
      <c r="F422" s="11" t="s">
        <v>2792</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3553</v>
      </c>
      <c r="Q422" s="56"/>
      <c r="R422" s="399" t="str">
        <f t="shared" ref="R422:R424" si="109">R$416</f>
        <v>reduce-fuel-exports.html</v>
      </c>
      <c r="S422" s="443" t="str">
        <f t="shared" si="106"/>
        <v>Calculated from model data; see the relevant variable(s) in the InputData folder for source information.</v>
      </c>
      <c r="T422" s="56"/>
    </row>
    <row r="423" spans="1:20" ht="57">
      <c r="A423" s="77" t="str">
        <f t="shared" si="107"/>
        <v>Industry</v>
      </c>
      <c r="B423" s="77" t="str">
        <f t="shared" si="103"/>
        <v>Reduce Fossil Fuel Exports</v>
      </c>
      <c r="C423" s="77" t="str">
        <f t="shared" si="103"/>
        <v>Percent Reduction in Fossil Fuel Exports</v>
      </c>
      <c r="D423" s="11" t="s">
        <v>2798</v>
      </c>
      <c r="E423" s="56"/>
      <c r="F423" s="11" t="s">
        <v>2799</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3554</v>
      </c>
      <c r="Q423" s="56"/>
      <c r="R423" s="399" t="str">
        <f t="shared" si="109"/>
        <v>reduce-fuel-exports.html</v>
      </c>
      <c r="S423" s="443" t="str">
        <f t="shared" si="106"/>
        <v>Calculated from model data; see the relevant variable(s) in the InputData folder for source information.</v>
      </c>
      <c r="T423" s="56"/>
    </row>
    <row r="424" spans="1:20" ht="57">
      <c r="A424" s="77" t="str">
        <f t="shared" si="107"/>
        <v>Industry</v>
      </c>
      <c r="B424" s="77" t="str">
        <f t="shared" si="103"/>
        <v>Reduce Fossil Fuel Exports</v>
      </c>
      <c r="C424" s="77" t="str">
        <f t="shared" si="103"/>
        <v>Percent Reduction in Fossil Fuel Exports</v>
      </c>
      <c r="D424" s="11" t="s">
        <v>2789</v>
      </c>
      <c r="E424" s="56"/>
      <c r="F424" s="11" t="s">
        <v>2793</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3555</v>
      </c>
      <c r="Q424" s="56"/>
      <c r="R424" s="399" t="str">
        <f t="shared" si="109"/>
        <v>reduce-fuel-exports.html</v>
      </c>
      <c r="S424" s="443" t="str">
        <f t="shared" si="106"/>
        <v>Calculated from model data; see the relevant variable(s) in the InputData folder for source information.</v>
      </c>
      <c r="T424" s="56"/>
    </row>
    <row r="425" spans="1:20" ht="71.2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3556</v>
      </c>
      <c r="Q425" s="56" t="s">
        <v>259</v>
      </c>
      <c r="R425" s="407" t="s">
        <v>260</v>
      </c>
      <c r="S425" s="439" t="s">
        <v>3582</v>
      </c>
      <c r="T425" s="56" t="s">
        <v>209</v>
      </c>
    </row>
    <row r="426" spans="1:20" ht="28.5">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28.5">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28.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57">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2.7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2.7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28.5">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99.75">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57">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1.2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3557</v>
      </c>
      <c r="Q435" s="11" t="s">
        <v>397</v>
      </c>
      <c r="R435" s="407" t="s">
        <v>3077</v>
      </c>
      <c r="S435" s="439" t="s">
        <v>175</v>
      </c>
      <c r="T435" s="11"/>
    </row>
    <row r="436" spans="1:20" s="3" customFormat="1" ht="57">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85.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85.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3240</v>
      </c>
      <c r="Q438" s="58" t="str">
        <f>Q$437</f>
        <v>ccs.html#ccs</v>
      </c>
      <c r="R438" s="408" t="str">
        <f>R$437</f>
        <v>carbon-capture-and-sequestration.html</v>
      </c>
      <c r="S438" s="439"/>
      <c r="T438" s="56"/>
    </row>
    <row r="439" spans="1:20" s="6" customFormat="1" ht="57">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3558</v>
      </c>
      <c r="Q439" s="56" t="s">
        <v>271</v>
      </c>
      <c r="R439" s="407" t="s">
        <v>272</v>
      </c>
      <c r="S439" s="444" t="s">
        <v>2627</v>
      </c>
      <c r="T439" s="11" t="s">
        <v>455</v>
      </c>
    </row>
    <row r="440" spans="1:20" s="6" customFormat="1" ht="71.25">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3559</v>
      </c>
      <c r="Q440" s="58" t="str">
        <f t="shared" ref="Q440:R444" si="114">Q$439</f>
        <v>fuels.html#carbon-tax</v>
      </c>
      <c r="R440" s="408" t="str">
        <f t="shared" si="114"/>
        <v>carbon-tax.html</v>
      </c>
      <c r="S440" s="452" t="s">
        <v>3583</v>
      </c>
      <c r="T440" s="58"/>
    </row>
    <row r="441" spans="1:20" s="6" customFormat="1" ht="57">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3560</v>
      </c>
      <c r="Q441" s="58" t="str">
        <f t="shared" si="114"/>
        <v>fuels.html#carbon-tax</v>
      </c>
      <c r="R441" s="408" t="str">
        <f t="shared" si="114"/>
        <v>carbon-tax.html</v>
      </c>
      <c r="S441" s="444"/>
      <c r="T441" s="58"/>
    </row>
    <row r="442" spans="1:20" s="6" customFormat="1" ht="57">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3561</v>
      </c>
      <c r="Q442" s="58" t="str">
        <f t="shared" si="114"/>
        <v>fuels.html#carbon-tax</v>
      </c>
      <c r="R442" s="408" t="str">
        <f t="shared" si="114"/>
        <v>carbon-tax.html</v>
      </c>
      <c r="S442" s="444"/>
      <c r="T442" s="58"/>
    </row>
    <row r="443" spans="1:20" s="6" customFormat="1" ht="85.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3562</v>
      </c>
      <c r="Q443" s="58" t="str">
        <f t="shared" si="114"/>
        <v>fuels.html#carbon-tax</v>
      </c>
      <c r="R443" s="408" t="str">
        <f t="shared" si="114"/>
        <v>carbon-tax.html</v>
      </c>
      <c r="S443" s="444"/>
      <c r="T443" s="58"/>
    </row>
    <row r="444" spans="1:20" s="6" customFormat="1" ht="57">
      <c r="A444" s="77" t="str">
        <f t="shared" si="115"/>
        <v>Cross-Sector</v>
      </c>
      <c r="B444" s="77" t="str">
        <f t="shared" si="115"/>
        <v>Carbon Tax</v>
      </c>
      <c r="C444" s="77" t="str">
        <f t="shared" si="115"/>
        <v>Additional Carbon Tax Rate</v>
      </c>
      <c r="D444" s="56" t="s">
        <v>2823</v>
      </c>
      <c r="E444" s="56"/>
      <c r="F444" s="56" t="s">
        <v>3316</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3563</v>
      </c>
      <c r="Q444" s="58" t="str">
        <f t="shared" si="114"/>
        <v>fuels.html#carbon-tax</v>
      </c>
      <c r="R444" s="408" t="str">
        <f t="shared" si="114"/>
        <v>carbon-tax.html</v>
      </c>
      <c r="S444" s="444"/>
      <c r="T444" s="58"/>
    </row>
    <row r="445" spans="1:20" s="3" customFormat="1" ht="57">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28.5">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28.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2761</v>
      </c>
      <c r="Q447" s="11" t="s">
        <v>275</v>
      </c>
      <c r="R447" s="407" t="s">
        <v>276</v>
      </c>
      <c r="S447" s="439" t="s">
        <v>175</v>
      </c>
      <c r="T447" s="58"/>
    </row>
    <row r="448" spans="1:20" s="6" customFormat="1" ht="28.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28.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2763</v>
      </c>
      <c r="Q449" s="11" t="s">
        <v>275</v>
      </c>
      <c r="R449" s="407" t="s">
        <v>276</v>
      </c>
      <c r="S449" s="439" t="s">
        <v>175</v>
      </c>
      <c r="T449" s="58"/>
    </row>
    <row r="450" spans="1:20" s="6" customFormat="1" ht="28.5">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28.5">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28.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2638</v>
      </c>
      <c r="Q452" s="11" t="s">
        <v>275</v>
      </c>
      <c r="R452" s="407" t="s">
        <v>276</v>
      </c>
      <c r="S452" s="439" t="s">
        <v>175</v>
      </c>
      <c r="T452" s="58"/>
    </row>
    <row r="453" spans="1:20" s="6" customFormat="1" ht="28.5">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28.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2639</v>
      </c>
      <c r="Q454" s="11" t="s">
        <v>275</v>
      </c>
      <c r="R454" s="407" t="s">
        <v>276</v>
      </c>
      <c r="S454" s="439" t="s">
        <v>175</v>
      </c>
      <c r="T454" s="58"/>
    </row>
    <row r="455" spans="1:20" s="6" customFormat="1" ht="28.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2764</v>
      </c>
      <c r="Q455" s="11" t="s">
        <v>275</v>
      </c>
      <c r="R455" s="407" t="s">
        <v>276</v>
      </c>
      <c r="S455" s="439" t="s">
        <v>175</v>
      </c>
      <c r="T455" s="58"/>
    </row>
    <row r="456" spans="1:20" s="6" customFormat="1" ht="28.5">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42.75">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3564</v>
      </c>
      <c r="Q457" s="58"/>
      <c r="R457" s="407"/>
      <c r="S457" s="452" t="s">
        <v>3584</v>
      </c>
      <c r="T457" s="58"/>
    </row>
    <row r="458" spans="1:20" s="6" customFormat="1" ht="28.5">
      <c r="A458" s="77" t="str">
        <f t="shared" si="118"/>
        <v>Cross-Sector</v>
      </c>
      <c r="B458" s="77" t="str">
        <f t="shared" si="116"/>
        <v>End Existing Subsidies</v>
      </c>
      <c r="C458" s="77" t="str">
        <f t="shared" si="116"/>
        <v>Percent Reduction in BAU Subsidies</v>
      </c>
      <c r="D458" s="11" t="s">
        <v>2796</v>
      </c>
      <c r="E458" s="56"/>
      <c r="F458" s="11" t="s">
        <v>2797</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28.5">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28.5">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28.5">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28.5">
      <c r="A462" s="77" t="str">
        <f t="shared" si="118"/>
        <v>Cross-Sector</v>
      </c>
      <c r="B462" s="77" t="str">
        <f t="shared" si="116"/>
        <v>End Existing Subsidies</v>
      </c>
      <c r="C462" s="77" t="str">
        <f t="shared" si="116"/>
        <v>Percent Reduction in BAU Subsidies</v>
      </c>
      <c r="D462" s="11" t="s">
        <v>2788</v>
      </c>
      <c r="E462" s="56"/>
      <c r="F462" s="11" t="s">
        <v>2792</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28.5">
      <c r="A463" s="77" t="str">
        <f t="shared" si="118"/>
        <v>Cross-Sector</v>
      </c>
      <c r="B463" s="77" t="str">
        <f t="shared" si="118"/>
        <v>End Existing Subsidies</v>
      </c>
      <c r="C463" s="77" t="str">
        <f t="shared" si="118"/>
        <v>Percent Reduction in BAU Subsidies</v>
      </c>
      <c r="D463" s="11" t="s">
        <v>2798</v>
      </c>
      <c r="E463" s="56"/>
      <c r="F463" s="11" t="s">
        <v>2799</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28.5">
      <c r="A464" s="77" t="str">
        <f t="shared" ref="A464:C466" si="122">A$446</f>
        <v>Cross-Sector</v>
      </c>
      <c r="B464" s="77" t="str">
        <f t="shared" si="122"/>
        <v>End Existing Subsidies</v>
      </c>
      <c r="C464" s="77" t="str">
        <f t="shared" si="122"/>
        <v>Percent Reduction in BAU Subsidies</v>
      </c>
      <c r="D464" s="11" t="s">
        <v>2789</v>
      </c>
      <c r="E464" s="56"/>
      <c r="F464" s="11" t="s">
        <v>2793</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28.5">
      <c r="A465" s="77" t="str">
        <f t="shared" si="122"/>
        <v>Cross-Sector</v>
      </c>
      <c r="B465" s="77" t="str">
        <f t="shared" si="122"/>
        <v>End Existing Subsidies</v>
      </c>
      <c r="C465" s="77" t="str">
        <f t="shared" si="122"/>
        <v>Percent Reduction in BAU Subsidies</v>
      </c>
      <c r="D465" s="11" t="s">
        <v>2790</v>
      </c>
      <c r="E465" s="56"/>
      <c r="F465" s="11" t="s">
        <v>2794</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28.5">
      <c r="A466" s="77" t="str">
        <f t="shared" si="122"/>
        <v>Cross-Sector</v>
      </c>
      <c r="B466" s="77" t="str">
        <f t="shared" si="122"/>
        <v>End Existing Subsidies</v>
      </c>
      <c r="C466" s="77" t="str">
        <f t="shared" si="122"/>
        <v>Percent Reduction in BAU Subsidies</v>
      </c>
      <c r="D466" s="11" t="s">
        <v>2791</v>
      </c>
      <c r="E466" s="56"/>
      <c r="F466" s="11" t="s">
        <v>2795</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57">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42.75">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42.75">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42.75">
      <c r="A470" s="77" t="str">
        <f>A$468</f>
        <v>Cross-Sector</v>
      </c>
      <c r="B470" s="77" t="str">
        <f t="shared" si="123"/>
        <v>Fixed Energy Prices</v>
      </c>
      <c r="C470" s="77" t="str">
        <f t="shared" si="123"/>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2.7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28.5">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28.5">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28.5">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28.5">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28.5">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28.5">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28.5">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28.5">
      <c r="A479" s="77" t="str">
        <f t="shared" si="126"/>
        <v>Cross-Sector</v>
      </c>
      <c r="B479" s="77" t="str">
        <f t="shared" si="124"/>
        <v>Fuel Price Deregulation</v>
      </c>
      <c r="C479" s="77" t="str">
        <f t="shared" si="124"/>
        <v>Fuel Price Deregulation</v>
      </c>
      <c r="D479" s="11" t="s">
        <v>2796</v>
      </c>
      <c r="E479" s="56"/>
      <c r="F479" s="11" t="s">
        <v>2797</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28.5">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28.5">
      <c r="A481" s="77" t="str">
        <f t="shared" si="126"/>
        <v>Cross-Sector</v>
      </c>
      <c r="B481" s="77" t="str">
        <f t="shared" si="124"/>
        <v>Fuel Price Deregulation</v>
      </c>
      <c r="C481" s="77" t="str">
        <f t="shared" si="124"/>
        <v>Fuel Price Deregulation</v>
      </c>
      <c r="D481" s="11" t="s">
        <v>2788</v>
      </c>
      <c r="E481" s="56"/>
      <c r="F481" s="11" t="s">
        <v>2792</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28.5">
      <c r="A482" s="77" t="str">
        <f t="shared" si="126"/>
        <v>Cross-Sector</v>
      </c>
      <c r="B482" s="77" t="str">
        <f t="shared" si="124"/>
        <v>Fuel Price Deregulation</v>
      </c>
      <c r="C482" s="77" t="str">
        <f t="shared" si="124"/>
        <v>Fuel Price Deregulation</v>
      </c>
      <c r="D482" s="11" t="s">
        <v>2798</v>
      </c>
      <c r="E482" s="56"/>
      <c r="F482" s="11" t="s">
        <v>2799</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28.5">
      <c r="A483" s="77" t="str">
        <f t="shared" si="126"/>
        <v>Cross-Sector</v>
      </c>
      <c r="B483" s="77" t="str">
        <f t="shared" si="124"/>
        <v>Fuel Price Deregulation</v>
      </c>
      <c r="C483" s="77" t="str">
        <f t="shared" si="124"/>
        <v>Fuel Price Deregulation</v>
      </c>
      <c r="D483" s="11" t="s">
        <v>2789</v>
      </c>
      <c r="E483" s="56"/>
      <c r="F483" s="11" t="s">
        <v>2793</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28.5">
      <c r="A484" s="77" t="str">
        <f t="shared" si="126"/>
        <v>Cross-Sector</v>
      </c>
      <c r="B484" s="77" t="str">
        <f t="shared" si="124"/>
        <v>Fuel Price Deregulation</v>
      </c>
      <c r="C484" s="77" t="str">
        <f t="shared" si="124"/>
        <v>Fuel Price Deregulation</v>
      </c>
      <c r="D484" s="11" t="s">
        <v>2790</v>
      </c>
      <c r="E484" s="56"/>
      <c r="F484" s="11" t="s">
        <v>2794</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28.5">
      <c r="A485" s="77" t="str">
        <f t="shared" si="126"/>
        <v>Cross-Sector</v>
      </c>
      <c r="B485" s="77" t="str">
        <f t="shared" si="124"/>
        <v>Fuel Price Deregulation</v>
      </c>
      <c r="C485" s="77" t="str">
        <f t="shared" si="124"/>
        <v>Fuel Price Deregulation</v>
      </c>
      <c r="D485" s="11" t="s">
        <v>2791</v>
      </c>
      <c r="E485" s="56"/>
      <c r="F485" s="11" t="s">
        <v>2795</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42.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3565</v>
      </c>
      <c r="Q486" s="11" t="s">
        <v>277</v>
      </c>
      <c r="R486" s="407" t="s">
        <v>278</v>
      </c>
      <c r="S486" s="444" t="s">
        <v>3585</v>
      </c>
      <c r="T486" s="58"/>
    </row>
    <row r="487" spans="1:20" s="6" customFormat="1" ht="142.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3566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42.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3567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42.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3568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42.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3569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c r="A495" s="80" t="str">
        <f t="shared" si="127"/>
        <v>Cross-Sector</v>
      </c>
      <c r="B495" s="80" t="str">
        <f t="shared" si="127"/>
        <v>Fuel Taxes</v>
      </c>
      <c r="C495" s="80" t="str">
        <f t="shared" si="127"/>
        <v>Additional Fuel Tax Rate by Fuel</v>
      </c>
      <c r="D495" s="11" t="s">
        <v>2796</v>
      </c>
      <c r="E495" s="11"/>
      <c r="F495" s="11" t="s">
        <v>2797</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c r="A498" s="80" t="str">
        <f t="shared" si="127"/>
        <v>Cross-Sector</v>
      </c>
      <c r="B498" s="80" t="str">
        <f t="shared" si="127"/>
        <v>Fuel Taxes</v>
      </c>
      <c r="C498" s="80" t="str">
        <f t="shared" si="127"/>
        <v>Additional Fuel Tax Rate by Fuel</v>
      </c>
      <c r="D498" s="11" t="s">
        <v>2788</v>
      </c>
      <c r="E498" s="11"/>
      <c r="F498" s="11" t="s">
        <v>2792</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28.5">
      <c r="A499" s="80" t="str">
        <f t="shared" si="127"/>
        <v>Cross-Sector</v>
      </c>
      <c r="B499" s="80" t="str">
        <f t="shared" si="127"/>
        <v>Fuel Taxes</v>
      </c>
      <c r="C499" s="80" t="str">
        <f t="shared" si="127"/>
        <v>Additional Fuel Tax Rate by Fuel</v>
      </c>
      <c r="D499" s="11" t="s">
        <v>2798</v>
      </c>
      <c r="E499" s="11"/>
      <c r="F499" s="11" t="s">
        <v>2799</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28.5">
      <c r="A500" s="80" t="str">
        <f t="shared" ref="A500:C502" si="132">A$486</f>
        <v>Cross-Sector</v>
      </c>
      <c r="B500" s="80" t="str">
        <f t="shared" si="132"/>
        <v>Fuel Taxes</v>
      </c>
      <c r="C500" s="80" t="str">
        <f t="shared" si="132"/>
        <v>Additional Fuel Tax Rate by Fuel</v>
      </c>
      <c r="D500" s="11" t="s">
        <v>2789</v>
      </c>
      <c r="E500" s="11"/>
      <c r="F500" s="11" t="s">
        <v>2793</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c r="A501" s="80" t="str">
        <f t="shared" si="132"/>
        <v>Cross-Sector</v>
      </c>
      <c r="B501" s="80" t="str">
        <f t="shared" si="132"/>
        <v>Fuel Taxes</v>
      </c>
      <c r="C501" s="80" t="str">
        <f t="shared" si="132"/>
        <v>Additional Fuel Tax Rate by Fuel</v>
      </c>
      <c r="D501" s="11" t="s">
        <v>2790</v>
      </c>
      <c r="E501" s="11"/>
      <c r="F501" s="11" t="s">
        <v>2794</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c r="A502" s="80" t="str">
        <f t="shared" si="132"/>
        <v>Cross-Sector</v>
      </c>
      <c r="B502" s="80" t="str">
        <f t="shared" si="132"/>
        <v>Fuel Taxes</v>
      </c>
      <c r="C502" s="80" t="str">
        <f t="shared" si="132"/>
        <v>Additional Fuel Tax Rate by Fuel</v>
      </c>
      <c r="D502" s="11" t="s">
        <v>2791</v>
      </c>
      <c r="E502" s="11"/>
      <c r="F502" s="11" t="s">
        <v>2795</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85.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85.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2472</v>
      </c>
      <c r="Q504" s="56" t="s">
        <v>279</v>
      </c>
      <c r="R504" s="407" t="s">
        <v>280</v>
      </c>
      <c r="S504" s="439" t="s">
        <v>81</v>
      </c>
      <c r="T504" s="56"/>
    </row>
    <row r="505" spans="1:20" ht="85.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2473</v>
      </c>
      <c r="Q505" s="56" t="s">
        <v>279</v>
      </c>
      <c r="R505" s="407" t="s">
        <v>280</v>
      </c>
      <c r="S505" s="439" t="s">
        <v>81</v>
      </c>
      <c r="T505" s="56"/>
    </row>
    <row r="506" spans="1:20" ht="85.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2474</v>
      </c>
      <c r="Q506" s="56" t="s">
        <v>279</v>
      </c>
      <c r="R506" s="407" t="s">
        <v>280</v>
      </c>
      <c r="S506" s="439" t="s">
        <v>81</v>
      </c>
      <c r="T506" s="56"/>
    </row>
    <row r="507" spans="1:20" ht="85.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2475</v>
      </c>
      <c r="Q507" s="56" t="s">
        <v>279</v>
      </c>
      <c r="R507" s="407" t="s">
        <v>280</v>
      </c>
      <c r="S507" s="439" t="s">
        <v>81</v>
      </c>
      <c r="T507" s="56"/>
    </row>
    <row r="508" spans="1:20" ht="99.7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2476</v>
      </c>
      <c r="Q508" s="56" t="s">
        <v>279</v>
      </c>
      <c r="R508" s="407" t="s">
        <v>280</v>
      </c>
      <c r="S508" s="439" t="s">
        <v>81</v>
      </c>
      <c r="T508" s="56"/>
    </row>
    <row r="509" spans="1:20" ht="99.7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2477</v>
      </c>
      <c r="Q509" s="56" t="s">
        <v>279</v>
      </c>
      <c r="R509" s="407" t="s">
        <v>280</v>
      </c>
      <c r="S509" s="439" t="s">
        <v>81</v>
      </c>
      <c r="T509" s="56"/>
    </row>
    <row r="510" spans="1:20" ht="85.5">
      <c r="A510" s="346" t="s">
        <v>3032</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2478</v>
      </c>
      <c r="Q510" s="56" t="s">
        <v>279</v>
      </c>
      <c r="R510" s="407" t="s">
        <v>280</v>
      </c>
      <c r="S510" s="439" t="s">
        <v>81</v>
      </c>
      <c r="T510" s="56"/>
    </row>
    <row r="511" spans="1:20" ht="85.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2479</v>
      </c>
      <c r="Q511" s="56" t="s">
        <v>279</v>
      </c>
      <c r="R511" s="407" t="s">
        <v>280</v>
      </c>
      <c r="S511" s="439" t="s">
        <v>81</v>
      </c>
      <c r="T511" s="56"/>
    </row>
    <row r="512" spans="1:20" ht="85.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2480</v>
      </c>
      <c r="Q512" s="56" t="s">
        <v>279</v>
      </c>
      <c r="R512" s="407" t="s">
        <v>280</v>
      </c>
      <c r="S512" s="439" t="s">
        <v>81</v>
      </c>
      <c r="T512" s="56"/>
    </row>
    <row r="513" spans="1:20" ht="85.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2481</v>
      </c>
      <c r="Q513" s="56" t="s">
        <v>279</v>
      </c>
      <c r="R513" s="407" t="s">
        <v>280</v>
      </c>
      <c r="S513" s="439" t="s">
        <v>81</v>
      </c>
      <c r="T513" s="56"/>
    </row>
    <row r="514" spans="1:20" ht="85.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2482</v>
      </c>
      <c r="Q514" s="56" t="s">
        <v>279</v>
      </c>
      <c r="R514" s="407" t="s">
        <v>280</v>
      </c>
      <c r="S514" s="439" t="s">
        <v>81</v>
      </c>
      <c r="T514" s="56"/>
    </row>
    <row r="515" spans="1:20" ht="85.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2483</v>
      </c>
      <c r="Q515" s="56" t="s">
        <v>279</v>
      </c>
      <c r="R515" s="407" t="s">
        <v>280</v>
      </c>
      <c r="S515" s="439" t="s">
        <v>81</v>
      </c>
      <c r="T515" s="56"/>
    </row>
    <row r="516" spans="1:20" ht="85.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2484</v>
      </c>
      <c r="Q516" s="56" t="s">
        <v>279</v>
      </c>
      <c r="R516" s="407" t="s">
        <v>280</v>
      </c>
      <c r="S516" s="439" t="s">
        <v>81</v>
      </c>
      <c r="T516" s="56"/>
    </row>
    <row r="517" spans="1:20" ht="85.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2485</v>
      </c>
      <c r="Q517" s="56" t="s">
        <v>279</v>
      </c>
      <c r="R517" s="407" t="s">
        <v>280</v>
      </c>
      <c r="S517" s="439" t="s">
        <v>81</v>
      </c>
      <c r="T517" s="56"/>
    </row>
    <row r="518" spans="1:20" ht="85.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2486</v>
      </c>
      <c r="Q518" s="56" t="s">
        <v>279</v>
      </c>
      <c r="R518" s="407" t="s">
        <v>280</v>
      </c>
      <c r="S518" s="439" t="s">
        <v>81</v>
      </c>
      <c r="T518" s="56"/>
    </row>
    <row r="519" spans="1:20" ht="85.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2487</v>
      </c>
      <c r="Q519" s="56" t="s">
        <v>279</v>
      </c>
      <c r="R519" s="407" t="s">
        <v>280</v>
      </c>
      <c r="S519" s="439" t="s">
        <v>81</v>
      </c>
      <c r="T519" s="56"/>
    </row>
    <row r="520" spans="1:20" ht="85.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2488</v>
      </c>
      <c r="Q520" s="56" t="s">
        <v>279</v>
      </c>
      <c r="R520" s="407" t="s">
        <v>280</v>
      </c>
      <c r="S520" s="439" t="s">
        <v>81</v>
      </c>
      <c r="T520" s="56"/>
    </row>
    <row r="521" spans="1:20" ht="85.5">
      <c r="A521" s="346" t="s">
        <v>3032</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2489</v>
      </c>
      <c r="Q521" s="56" t="s">
        <v>279</v>
      </c>
      <c r="R521" s="407" t="s">
        <v>280</v>
      </c>
      <c r="S521" s="439" t="s">
        <v>81</v>
      </c>
      <c r="T521" s="56"/>
    </row>
    <row r="522" spans="1:20" ht="99.7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2490</v>
      </c>
      <c r="Q522" s="56" t="s">
        <v>279</v>
      </c>
      <c r="R522" s="407" t="s">
        <v>280</v>
      </c>
      <c r="S522" s="439" t="s">
        <v>81</v>
      </c>
      <c r="T522" s="56"/>
    </row>
    <row r="523" spans="1:20" ht="99.7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2491</v>
      </c>
      <c r="Q523" s="56" t="s">
        <v>279</v>
      </c>
      <c r="R523" s="407" t="s">
        <v>280</v>
      </c>
      <c r="S523" s="439" t="s">
        <v>81</v>
      </c>
      <c r="T523" s="56"/>
    </row>
    <row r="524" spans="1:20" ht="99.7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2492</v>
      </c>
      <c r="Q524" s="56" t="s">
        <v>279</v>
      </c>
      <c r="R524" s="407" t="s">
        <v>280</v>
      </c>
      <c r="S524" s="439" t="s">
        <v>81</v>
      </c>
      <c r="T524" s="56"/>
    </row>
    <row r="525" spans="1:20" ht="85.5">
      <c r="A525" s="77" t="str">
        <f t="shared" si="142"/>
        <v>Research and Development</v>
      </c>
      <c r="B525" s="77" t="str">
        <f t="shared" si="140"/>
        <v>Capital Cost Reduction</v>
      </c>
      <c r="C525" s="77" t="str">
        <f t="shared" si="140"/>
        <v>RnD Industry Capital Cost Perc Reduction</v>
      </c>
      <c r="D525" s="11" t="s">
        <v>2730</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2493</v>
      </c>
      <c r="Q525" s="56" t="s">
        <v>279</v>
      </c>
      <c r="R525" s="407" t="s">
        <v>280</v>
      </c>
      <c r="S525" s="439" t="s">
        <v>81</v>
      </c>
      <c r="T525" s="56"/>
    </row>
    <row r="526" spans="1:20" ht="99.75">
      <c r="A526" s="77" t="str">
        <f t="shared" si="142"/>
        <v>Research and Development</v>
      </c>
      <c r="B526" s="77" t="str">
        <f t="shared" si="140"/>
        <v>Capital Cost Reduction</v>
      </c>
      <c r="C526" s="77" t="str">
        <f t="shared" si="140"/>
        <v>RnD Industry Capital Cost Perc Reduction</v>
      </c>
      <c r="D526" s="11" t="s">
        <v>149</v>
      </c>
      <c r="E526" s="56"/>
      <c r="F526" s="11" t="s">
        <v>2739</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2494</v>
      </c>
      <c r="Q526" s="56" t="s">
        <v>279</v>
      </c>
      <c r="R526" s="407" t="s">
        <v>280</v>
      </c>
      <c r="S526" s="439" t="s">
        <v>81</v>
      </c>
      <c r="T526" s="56"/>
    </row>
    <row r="527" spans="1:20" ht="99.7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2495</v>
      </c>
      <c r="Q527" s="56" t="s">
        <v>279</v>
      </c>
      <c r="R527" s="407" t="s">
        <v>280</v>
      </c>
      <c r="S527" s="439" t="s">
        <v>81</v>
      </c>
      <c r="T527" s="56"/>
    </row>
    <row r="528" spans="1:20" ht="85.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2496</v>
      </c>
      <c r="Q528" s="56" t="s">
        <v>279</v>
      </c>
      <c r="R528" s="407" t="s">
        <v>280</v>
      </c>
      <c r="S528" s="439" t="s">
        <v>81</v>
      </c>
      <c r="T528" s="56"/>
    </row>
    <row r="529" spans="1:20" ht="85.5">
      <c r="A529" s="346" t="s">
        <v>3032</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2497</v>
      </c>
      <c r="Q529" s="56" t="s">
        <v>279</v>
      </c>
      <c r="R529" s="407" t="s">
        <v>280</v>
      </c>
      <c r="S529" s="439" t="s">
        <v>81</v>
      </c>
      <c r="T529" s="56"/>
    </row>
    <row r="530" spans="1:20" ht="85.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2498</v>
      </c>
      <c r="Q530" s="56" t="s">
        <v>279</v>
      </c>
      <c r="R530" s="407" t="s">
        <v>280</v>
      </c>
      <c r="S530" s="439" t="s">
        <v>81</v>
      </c>
      <c r="T530" s="56"/>
    </row>
    <row r="531" spans="1:20" ht="99.75">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2499</v>
      </c>
      <c r="Q531" s="56" t="s">
        <v>279</v>
      </c>
      <c r="R531" s="407" t="s">
        <v>280</v>
      </c>
      <c r="S531" s="439" t="s">
        <v>81</v>
      </c>
      <c r="T531" s="56"/>
    </row>
    <row r="532" spans="1:20" ht="99.75">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2500</v>
      </c>
      <c r="Q532" s="56" t="s">
        <v>279</v>
      </c>
      <c r="R532" s="407" t="s">
        <v>280</v>
      </c>
      <c r="S532" s="439" t="s">
        <v>81</v>
      </c>
      <c r="T532" s="56"/>
    </row>
    <row r="533" spans="1:20" ht="85.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2501</v>
      </c>
      <c r="Q533" s="56" t="s">
        <v>279</v>
      </c>
      <c r="R533" s="407" t="s">
        <v>280</v>
      </c>
      <c r="S533" s="439" t="s">
        <v>81</v>
      </c>
      <c r="T533" s="56"/>
    </row>
    <row r="534" spans="1:20" ht="85.5">
      <c r="A534" s="77" t="str">
        <f t="shared" si="143"/>
        <v>Research and Development</v>
      </c>
      <c r="B534" s="77" t="str">
        <f t="shared" si="144"/>
        <v>Capital Cost Reduction</v>
      </c>
      <c r="C534" s="77" t="str">
        <f t="shared" si="144"/>
        <v>RnD Transportation Capital Cost Perc Reduction</v>
      </c>
      <c r="D534" s="56" t="s">
        <v>2859</v>
      </c>
      <c r="E534" s="56"/>
      <c r="F534" s="56" t="s">
        <v>3206</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3208</v>
      </c>
      <c r="Q534" s="56" t="s">
        <v>279</v>
      </c>
      <c r="R534" s="407" t="s">
        <v>280</v>
      </c>
      <c r="S534" s="439" t="s">
        <v>81</v>
      </c>
      <c r="T534" s="56"/>
    </row>
    <row r="535" spans="1:20" ht="85.5">
      <c r="A535" s="77" t="str">
        <f t="shared" si="143"/>
        <v>Research and Development</v>
      </c>
      <c r="B535" s="77" t="str">
        <f t="shared" si="144"/>
        <v>Capital Cost Reduction</v>
      </c>
      <c r="C535" s="77" t="str">
        <f t="shared" si="144"/>
        <v>RnD Transportation Capital Cost Perc Reduction</v>
      </c>
      <c r="D535" s="56" t="s">
        <v>2858</v>
      </c>
      <c r="E535" s="56"/>
      <c r="F535" s="56" t="s">
        <v>3207</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3209</v>
      </c>
      <c r="Q535" s="56" t="s">
        <v>279</v>
      </c>
      <c r="R535" s="407" t="s">
        <v>280</v>
      </c>
      <c r="S535" s="439" t="s">
        <v>81</v>
      </c>
      <c r="T535" s="56"/>
    </row>
    <row r="536" spans="1:20" s="3" customFormat="1" ht="114">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85.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85.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2503</v>
      </c>
      <c r="Q538" s="56" t="s">
        <v>279</v>
      </c>
      <c r="R538" s="407" t="s">
        <v>280</v>
      </c>
      <c r="S538" s="439" t="s">
        <v>81</v>
      </c>
      <c r="T538" s="56"/>
    </row>
    <row r="539" spans="1:20" ht="28.5">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85.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2504</v>
      </c>
      <c r="Q540" s="56" t="s">
        <v>279</v>
      </c>
      <c r="R540" s="407" t="s">
        <v>280</v>
      </c>
      <c r="S540" s="439" t="s">
        <v>81</v>
      </c>
      <c r="T540" s="56"/>
    </row>
    <row r="541" spans="1:20" ht="85.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2505</v>
      </c>
      <c r="Q541" s="56" t="s">
        <v>279</v>
      </c>
      <c r="R541" s="407" t="s">
        <v>280</v>
      </c>
      <c r="S541" s="439" t="s">
        <v>81</v>
      </c>
      <c r="T541" s="56"/>
    </row>
    <row r="542" spans="1:20" ht="85.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2506</v>
      </c>
      <c r="Q542" s="56" t="s">
        <v>279</v>
      </c>
      <c r="R542" s="407" t="s">
        <v>280</v>
      </c>
      <c r="S542" s="439" t="s">
        <v>81</v>
      </c>
      <c r="T542" s="56"/>
    </row>
    <row r="543" spans="1:20" ht="99.75">
      <c r="A543" s="346" t="s">
        <v>3032</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2507</v>
      </c>
      <c r="Q543" s="56" t="s">
        <v>279</v>
      </c>
      <c r="R543" s="407" t="s">
        <v>280</v>
      </c>
      <c r="S543" s="439" t="s">
        <v>81</v>
      </c>
      <c r="T543" s="56"/>
    </row>
    <row r="544" spans="1:20" ht="85.5">
      <c r="A544" s="346" t="s">
        <v>3032</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2508</v>
      </c>
      <c r="Q544" s="56" t="s">
        <v>279</v>
      </c>
      <c r="R544" s="407" t="s">
        <v>280</v>
      </c>
      <c r="S544" s="439" t="s">
        <v>81</v>
      </c>
      <c r="T544" s="56"/>
    </row>
    <row r="545" spans="1:20" ht="85.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2509</v>
      </c>
      <c r="Q545" s="56" t="s">
        <v>279</v>
      </c>
      <c r="R545" s="407" t="s">
        <v>280</v>
      </c>
      <c r="S545" s="439" t="s">
        <v>81</v>
      </c>
      <c r="T545" s="56"/>
    </row>
    <row r="546" spans="1:20" ht="85.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2510</v>
      </c>
      <c r="Q546" s="56" t="s">
        <v>279</v>
      </c>
      <c r="R546" s="407" t="s">
        <v>280</v>
      </c>
      <c r="S546" s="439" t="s">
        <v>81</v>
      </c>
      <c r="T546" s="56"/>
    </row>
    <row r="547" spans="1:20" ht="28.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28.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28.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28.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85.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2511</v>
      </c>
      <c r="Q551" s="56" t="s">
        <v>279</v>
      </c>
      <c r="R551" s="407" t="s">
        <v>280</v>
      </c>
      <c r="S551" s="439" t="s">
        <v>81</v>
      </c>
      <c r="T551" s="56"/>
    </row>
    <row r="552" spans="1:20" ht="85.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2512</v>
      </c>
      <c r="Q552" s="56" t="s">
        <v>279</v>
      </c>
      <c r="R552" s="407" t="s">
        <v>280</v>
      </c>
      <c r="S552" s="439" t="s">
        <v>81</v>
      </c>
      <c r="T552" s="56"/>
    </row>
    <row r="553" spans="1:20" ht="85.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2513</v>
      </c>
      <c r="Q553" s="56" t="s">
        <v>279</v>
      </c>
      <c r="R553" s="407" t="s">
        <v>280</v>
      </c>
      <c r="S553" s="439" t="s">
        <v>81</v>
      </c>
      <c r="T553" s="56"/>
    </row>
    <row r="554" spans="1:20" ht="28.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99.75">
      <c r="A555" s="346" t="s">
        <v>3032</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2514</v>
      </c>
      <c r="Q555" s="56" t="s">
        <v>279</v>
      </c>
      <c r="R555" s="407" t="s">
        <v>280</v>
      </c>
      <c r="S555" s="439" t="s">
        <v>81</v>
      </c>
      <c r="T555" s="56"/>
    </row>
    <row r="556" spans="1:20" ht="99.75">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2515</v>
      </c>
      <c r="Q556" s="56" t="s">
        <v>279</v>
      </c>
      <c r="R556" s="407" t="s">
        <v>280</v>
      </c>
      <c r="S556" s="439" t="s">
        <v>81</v>
      </c>
      <c r="T556" s="56"/>
    </row>
    <row r="557" spans="1:20" ht="99.7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2516</v>
      </c>
      <c r="Q557" s="56" t="s">
        <v>279</v>
      </c>
      <c r="R557" s="407" t="s">
        <v>280</v>
      </c>
      <c r="S557" s="439" t="s">
        <v>81</v>
      </c>
      <c r="T557" s="56"/>
    </row>
    <row r="558" spans="1:20" ht="99.7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2517</v>
      </c>
      <c r="Q558" s="56" t="s">
        <v>279</v>
      </c>
      <c r="R558" s="407" t="s">
        <v>280</v>
      </c>
      <c r="S558" s="439" t="s">
        <v>81</v>
      </c>
      <c r="T558" s="56"/>
    </row>
    <row r="559" spans="1:20" ht="99.75">
      <c r="A559" s="77" t="str">
        <f t="shared" si="156"/>
        <v>Research and Development</v>
      </c>
      <c r="B559" s="77" t="str">
        <f t="shared" si="154"/>
        <v>Fuel Use Reduction</v>
      </c>
      <c r="C559" s="77" t="str">
        <f t="shared" si="154"/>
        <v>RnD Industry Fuel Use Perc Reduction</v>
      </c>
      <c r="D559" s="11" t="s">
        <v>2730</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2518</v>
      </c>
      <c r="Q559" s="56" t="s">
        <v>279</v>
      </c>
      <c r="R559" s="407" t="s">
        <v>280</v>
      </c>
      <c r="S559" s="439" t="s">
        <v>81</v>
      </c>
      <c r="T559" s="56"/>
    </row>
    <row r="560" spans="1:20" ht="99.75">
      <c r="A560" s="77" t="str">
        <f t="shared" si="156"/>
        <v>Research and Development</v>
      </c>
      <c r="B560" s="77" t="str">
        <f t="shared" si="154"/>
        <v>Fuel Use Reduction</v>
      </c>
      <c r="C560" s="77" t="str">
        <f t="shared" si="154"/>
        <v>RnD Industry Fuel Use Perc Reduction</v>
      </c>
      <c r="D560" s="11" t="s">
        <v>149</v>
      </c>
      <c r="E560" s="56"/>
      <c r="F560" s="11" t="s">
        <v>2739</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2519</v>
      </c>
      <c r="Q560" s="56" t="s">
        <v>279</v>
      </c>
      <c r="R560" s="407" t="s">
        <v>280</v>
      </c>
      <c r="S560" s="439" t="s">
        <v>81</v>
      </c>
      <c r="T560" s="56"/>
    </row>
    <row r="561" spans="1:20" ht="99.7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2520</v>
      </c>
      <c r="Q561" s="56" t="s">
        <v>279</v>
      </c>
      <c r="R561" s="407" t="s">
        <v>280</v>
      </c>
      <c r="S561" s="439" t="s">
        <v>81</v>
      </c>
      <c r="T561" s="56"/>
    </row>
    <row r="562" spans="1:20" ht="99.7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2521</v>
      </c>
      <c r="Q562" s="56" t="s">
        <v>279</v>
      </c>
      <c r="R562" s="407" t="s">
        <v>280</v>
      </c>
      <c r="S562" s="439" t="s">
        <v>81</v>
      </c>
      <c r="T562" s="56"/>
    </row>
    <row r="563" spans="1:20" ht="85.5">
      <c r="A563" s="346" t="s">
        <v>3032</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2522</v>
      </c>
      <c r="Q563" s="56" t="s">
        <v>279</v>
      </c>
      <c r="R563" s="407" t="s">
        <v>280</v>
      </c>
      <c r="S563" s="439" t="s">
        <v>81</v>
      </c>
      <c r="T563" s="56"/>
    </row>
    <row r="564" spans="1:20" ht="85.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2523</v>
      </c>
      <c r="Q564" s="56" t="s">
        <v>279</v>
      </c>
      <c r="R564" s="407" t="s">
        <v>280</v>
      </c>
      <c r="S564" s="439" t="s">
        <v>81</v>
      </c>
      <c r="T564" s="56"/>
    </row>
    <row r="565" spans="1:20" ht="99.75">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2524</v>
      </c>
      <c r="Q565" s="56" t="s">
        <v>279</v>
      </c>
      <c r="R565" s="407" t="s">
        <v>280</v>
      </c>
      <c r="S565" s="439" t="s">
        <v>81</v>
      </c>
      <c r="T565" s="56"/>
    </row>
    <row r="566" spans="1:20" ht="99.75">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2525</v>
      </c>
      <c r="Q566" s="56" t="s">
        <v>279</v>
      </c>
      <c r="R566" s="407" t="s">
        <v>280</v>
      </c>
      <c r="S566" s="439" t="s">
        <v>81</v>
      </c>
      <c r="T566" s="56"/>
    </row>
    <row r="567" spans="1:20" ht="85.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2526</v>
      </c>
      <c r="Q567" s="56" t="s">
        <v>279</v>
      </c>
      <c r="R567" s="407" t="s">
        <v>280</v>
      </c>
      <c r="S567" s="439" t="s">
        <v>81</v>
      </c>
      <c r="T567" s="56"/>
    </row>
    <row r="568" spans="1:20" ht="85.5">
      <c r="A568" s="77" t="str">
        <f t="shared" si="157"/>
        <v>Research and Development</v>
      </c>
      <c r="B568" s="77" t="str">
        <f t="shared" si="158"/>
        <v>Fuel Use Reduction</v>
      </c>
      <c r="C568" s="77" t="str">
        <f t="shared" si="158"/>
        <v>RnD Transportation Fuel Use Perc Reduction</v>
      </c>
      <c r="D568" s="56" t="s">
        <v>2859</v>
      </c>
      <c r="E568" s="56"/>
      <c r="F568" s="56" t="s">
        <v>3206</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3210</v>
      </c>
      <c r="Q568" s="56" t="s">
        <v>279</v>
      </c>
      <c r="R568" s="407" t="s">
        <v>280</v>
      </c>
      <c r="S568" s="439" t="s">
        <v>81</v>
      </c>
      <c r="T568" s="56"/>
    </row>
    <row r="569" spans="1:20" ht="85.5">
      <c r="A569" s="77" t="str">
        <f t="shared" si="157"/>
        <v>Research and Development</v>
      </c>
      <c r="B569" s="77" t="str">
        <f t="shared" si="158"/>
        <v>Fuel Use Reduction</v>
      </c>
      <c r="C569" s="77" t="str">
        <f t="shared" si="158"/>
        <v>RnD Transportation Fuel Use Perc Reduction</v>
      </c>
      <c r="D569" s="56" t="s">
        <v>2858</v>
      </c>
      <c r="E569" s="56"/>
      <c r="F569" s="56" t="s">
        <v>3207</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3211</v>
      </c>
      <c r="Q569" s="56" t="s">
        <v>279</v>
      </c>
      <c r="R569" s="407" t="s">
        <v>280</v>
      </c>
      <c r="S569" s="439" t="s">
        <v>81</v>
      </c>
      <c r="T569" s="56"/>
    </row>
    <row r="570" spans="1:20" ht="71.2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85.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85.5">
      <c r="A572" s="6" t="str">
        <f>A$571</f>
        <v>Government Revenue Accounting</v>
      </c>
      <c r="B572" s="6" t="str">
        <f t="shared" ref="B572:C572" si="160">B$571</f>
        <v>Carbon Tax Revenue</v>
      </c>
      <c r="C572" s="6" t="str">
        <f t="shared" si="160"/>
        <v>GRA for Carbon Tax Revenue</v>
      </c>
      <c r="D572" s="5" t="s">
        <v>3482</v>
      </c>
      <c r="F572" s="5" t="s">
        <v>3487</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3381</v>
      </c>
      <c r="Q572" s="6" t="str">
        <f t="shared" si="162"/>
        <v>io-model.html</v>
      </c>
      <c r="R572" s="411"/>
      <c r="T572" s="5"/>
    </row>
    <row r="573" spans="1:20" ht="85.5">
      <c r="A573" s="6" t="str">
        <f t="shared" ref="A573:C575" si="163">A$571</f>
        <v>Government Revenue Accounting</v>
      </c>
      <c r="B573" s="6" t="str">
        <f t="shared" si="163"/>
        <v>Carbon Tax Revenue</v>
      </c>
      <c r="C573" s="6" t="str">
        <f t="shared" si="163"/>
        <v>GRA for Carbon Tax Revenue</v>
      </c>
      <c r="D573" s="5" t="s">
        <v>3483</v>
      </c>
      <c r="F573" s="5" t="s">
        <v>3488</v>
      </c>
      <c r="H573" s="437">
        <v>547</v>
      </c>
      <c r="I573" s="6" t="str">
        <f t="shared" si="161"/>
        <v>Yes</v>
      </c>
      <c r="J573" s="338"/>
      <c r="K573" s="338"/>
      <c r="L573" s="6">
        <f t="shared" si="162"/>
        <v>0</v>
      </c>
      <c r="M573" s="6">
        <f t="shared" si="162"/>
        <v>10</v>
      </c>
      <c r="N573" s="6">
        <f t="shared" si="162"/>
        <v>1</v>
      </c>
      <c r="O573" s="6" t="str">
        <f t="shared" si="162"/>
        <v>weight</v>
      </c>
      <c r="P573" s="5" t="s">
        <v>3382</v>
      </c>
      <c r="Q573" s="6" t="str">
        <f t="shared" si="162"/>
        <v>io-model.html</v>
      </c>
      <c r="R573" s="411"/>
      <c r="T573" s="5"/>
    </row>
    <row r="574" spans="1:20" ht="85.5">
      <c r="A574" s="6" t="str">
        <f t="shared" si="163"/>
        <v>Government Revenue Accounting</v>
      </c>
      <c r="B574" s="6" t="str">
        <f t="shared" si="163"/>
        <v>Carbon Tax Revenue</v>
      </c>
      <c r="C574" s="6" t="str">
        <f t="shared" si="163"/>
        <v>GRA for Carbon Tax Revenue</v>
      </c>
      <c r="D574" s="5" t="s">
        <v>3484</v>
      </c>
      <c r="F574" s="5" t="s">
        <v>3489</v>
      </c>
      <c r="H574" s="437">
        <v>548</v>
      </c>
      <c r="I574" s="6" t="str">
        <f t="shared" si="161"/>
        <v>Yes</v>
      </c>
      <c r="J574" s="338"/>
      <c r="K574" s="338"/>
      <c r="L574" s="6">
        <f t="shared" si="162"/>
        <v>0</v>
      </c>
      <c r="M574" s="6">
        <f t="shared" si="162"/>
        <v>10</v>
      </c>
      <c r="N574" s="6">
        <f t="shared" si="162"/>
        <v>1</v>
      </c>
      <c r="O574" s="6" t="str">
        <f t="shared" si="162"/>
        <v>weight</v>
      </c>
      <c r="P574" s="5" t="s">
        <v>3383</v>
      </c>
      <c r="Q574" s="6" t="str">
        <f t="shared" si="162"/>
        <v>io-model.html</v>
      </c>
      <c r="R574" s="411"/>
      <c r="T574" s="5"/>
    </row>
    <row r="575" spans="1:20" ht="85.5">
      <c r="A575" s="6" t="str">
        <f t="shared" si="163"/>
        <v>Government Revenue Accounting</v>
      </c>
      <c r="B575" s="6" t="str">
        <f t="shared" si="163"/>
        <v>Carbon Tax Revenue</v>
      </c>
      <c r="C575" s="6" t="str">
        <f t="shared" si="163"/>
        <v>GRA for Carbon Tax Revenue</v>
      </c>
      <c r="D575" s="5" t="s">
        <v>3485</v>
      </c>
      <c r="F575" s="5" t="s">
        <v>3490</v>
      </c>
      <c r="H575" s="437">
        <v>549</v>
      </c>
      <c r="I575" s="6" t="str">
        <f t="shared" si="161"/>
        <v>Yes</v>
      </c>
      <c r="J575" s="338"/>
      <c r="K575" s="338"/>
      <c r="L575" s="6">
        <f t="shared" si="162"/>
        <v>0</v>
      </c>
      <c r="M575" s="6">
        <f t="shared" si="162"/>
        <v>10</v>
      </c>
      <c r="N575" s="6">
        <f t="shared" si="162"/>
        <v>1</v>
      </c>
      <c r="O575" s="6" t="str">
        <f t="shared" si="162"/>
        <v>weight</v>
      </c>
      <c r="P575" s="5" t="s">
        <v>3384</v>
      </c>
      <c r="Q575" s="6" t="str">
        <f t="shared" si="162"/>
        <v>io-model.html</v>
      </c>
      <c r="R575" s="411"/>
      <c r="T575" s="5"/>
    </row>
    <row r="576" spans="1:20" ht="85.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85.5">
      <c r="A577" s="6" t="str">
        <f>A$576</f>
        <v>Government Revenue Accounting</v>
      </c>
      <c r="B577" s="6" t="str">
        <f t="shared" ref="B577:C580" si="164">B$576</f>
        <v>Fuel Tax Revenue</v>
      </c>
      <c r="C577" s="6" t="str">
        <f t="shared" si="164"/>
        <v>GRA for Fuel Tax Revenue</v>
      </c>
      <c r="D577" s="5" t="s">
        <v>3482</v>
      </c>
      <c r="F577" s="5" t="s">
        <v>3487</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85.5">
      <c r="A578" s="6" t="str">
        <f t="shared" ref="A578:A580" si="168">A$576</f>
        <v>Government Revenue Accounting</v>
      </c>
      <c r="B578" s="6" t="str">
        <f t="shared" si="164"/>
        <v>Fuel Tax Revenue</v>
      </c>
      <c r="C578" s="6" t="str">
        <f t="shared" si="164"/>
        <v>GRA for Fuel Tax Revenue</v>
      </c>
      <c r="D578" s="5" t="s">
        <v>3483</v>
      </c>
      <c r="F578" s="5" t="s">
        <v>3488</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85.5">
      <c r="A579" s="6" t="str">
        <f t="shared" si="168"/>
        <v>Government Revenue Accounting</v>
      </c>
      <c r="B579" s="6" t="str">
        <f t="shared" si="164"/>
        <v>Fuel Tax Revenue</v>
      </c>
      <c r="C579" s="6" t="str">
        <f t="shared" si="164"/>
        <v>GRA for Fuel Tax Revenue</v>
      </c>
      <c r="D579" s="5" t="s">
        <v>3484</v>
      </c>
      <c r="F579" s="5" t="s">
        <v>3489</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85.5">
      <c r="A580" s="6" t="str">
        <f t="shared" si="168"/>
        <v>Government Revenue Accounting</v>
      </c>
      <c r="B580" s="6" t="str">
        <f t="shared" si="164"/>
        <v>Fuel Tax Revenue</v>
      </c>
      <c r="C580" s="6" t="str">
        <f t="shared" si="164"/>
        <v>GRA for Fuel Tax Revenue</v>
      </c>
      <c r="D580" s="5" t="s">
        <v>3485</v>
      </c>
      <c r="F580" s="5" t="s">
        <v>3490</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85.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85.5">
      <c r="A582" s="6" t="str">
        <f>A$581</f>
        <v>Government Revenue Accounting</v>
      </c>
      <c r="B582" s="6" t="str">
        <f t="shared" ref="B582:C585" si="169">B$581</f>
        <v>EV Subsidy</v>
      </c>
      <c r="C582" s="6" t="str">
        <f t="shared" si="169"/>
        <v>GRA for EV Subsidy</v>
      </c>
      <c r="D582" s="5" t="s">
        <v>3482</v>
      </c>
      <c r="F582" s="5" t="s">
        <v>3487</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85.5">
      <c r="A583" s="6" t="str">
        <f t="shared" ref="A583:A585" si="173">A$581</f>
        <v>Government Revenue Accounting</v>
      </c>
      <c r="B583" s="6" t="str">
        <f t="shared" si="169"/>
        <v>EV Subsidy</v>
      </c>
      <c r="C583" s="6" t="str">
        <f t="shared" si="169"/>
        <v>GRA for EV Subsidy</v>
      </c>
      <c r="D583" s="5" t="s">
        <v>3483</v>
      </c>
      <c r="F583" s="5" t="s">
        <v>3488</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85.5">
      <c r="A584" s="6" t="str">
        <f t="shared" si="173"/>
        <v>Government Revenue Accounting</v>
      </c>
      <c r="B584" s="6" t="str">
        <f t="shared" si="169"/>
        <v>EV Subsidy</v>
      </c>
      <c r="C584" s="6" t="str">
        <f t="shared" si="169"/>
        <v>GRA for EV Subsidy</v>
      </c>
      <c r="D584" s="5" t="s">
        <v>3484</v>
      </c>
      <c r="F584" s="5" t="s">
        <v>3489</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85.5">
      <c r="A585" s="6" t="str">
        <f t="shared" si="173"/>
        <v>Government Revenue Accounting</v>
      </c>
      <c r="B585" s="6" t="str">
        <f t="shared" si="169"/>
        <v>EV Subsidy</v>
      </c>
      <c r="C585" s="6" t="str">
        <f t="shared" si="169"/>
        <v>GRA for EV Subsidy</v>
      </c>
      <c r="D585" s="5" t="s">
        <v>3485</v>
      </c>
      <c r="F585" s="5" t="s">
        <v>3490</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85.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85.5">
      <c r="A587" s="6" t="str">
        <f>A$586</f>
        <v>Government Revenue Accounting</v>
      </c>
      <c r="B587" s="6" t="str">
        <f t="shared" ref="B587:C590" si="174">B$586</f>
        <v>Electricity Generation Subsidy</v>
      </c>
      <c r="C587" s="6" t="str">
        <f t="shared" si="174"/>
        <v>GRA for Electricity Generation Subsidies</v>
      </c>
      <c r="D587" s="5" t="s">
        <v>3482</v>
      </c>
      <c r="F587" s="5" t="s">
        <v>3487</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85.5">
      <c r="A588" s="6" t="str">
        <f t="shared" ref="A588:A590" si="178">A$586</f>
        <v>Government Revenue Accounting</v>
      </c>
      <c r="B588" s="6" t="str">
        <f t="shared" si="174"/>
        <v>Electricity Generation Subsidy</v>
      </c>
      <c r="C588" s="6" t="str">
        <f t="shared" si="174"/>
        <v>GRA for Electricity Generation Subsidies</v>
      </c>
      <c r="D588" s="5" t="s">
        <v>3483</v>
      </c>
      <c r="F588" s="5" t="s">
        <v>3488</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85.5">
      <c r="A589" s="6" t="str">
        <f t="shared" si="178"/>
        <v>Government Revenue Accounting</v>
      </c>
      <c r="B589" s="6" t="str">
        <f t="shared" si="174"/>
        <v>Electricity Generation Subsidy</v>
      </c>
      <c r="C589" s="6" t="str">
        <f t="shared" si="174"/>
        <v>GRA for Electricity Generation Subsidies</v>
      </c>
      <c r="D589" s="5" t="s">
        <v>3484</v>
      </c>
      <c r="F589" s="5" t="s">
        <v>3489</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85.5">
      <c r="A590" s="6" t="str">
        <f t="shared" si="178"/>
        <v>Government Revenue Accounting</v>
      </c>
      <c r="B590" s="6" t="str">
        <f t="shared" si="174"/>
        <v>Electricity Generation Subsidy</v>
      </c>
      <c r="C590" s="6" t="str">
        <f t="shared" si="174"/>
        <v>GRA for Electricity Generation Subsidies</v>
      </c>
      <c r="D590" s="5" t="s">
        <v>3485</v>
      </c>
      <c r="F590" s="5" t="s">
        <v>3490</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85.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85.5">
      <c r="A592" s="6" t="str">
        <f>A$591</f>
        <v>Government Revenue Accounting</v>
      </c>
      <c r="B592" s="6" t="str">
        <f t="shared" ref="B592:C595" si="179">B$591</f>
        <v>Electricity Capacity Construction Subsidy</v>
      </c>
      <c r="C592" s="6" t="str">
        <f t="shared" si="179"/>
        <v>GRA for Electricity Capacity Construction Subsidies</v>
      </c>
      <c r="D592" s="5" t="s">
        <v>3482</v>
      </c>
      <c r="F592" s="5" t="s">
        <v>3487</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85.5">
      <c r="A593" s="6" t="str">
        <f t="shared" ref="A593:A595" si="183">A$591</f>
        <v>Government Revenue Accounting</v>
      </c>
      <c r="B593" s="6" t="str">
        <f t="shared" si="179"/>
        <v>Electricity Capacity Construction Subsidy</v>
      </c>
      <c r="C593" s="6" t="str">
        <f t="shared" si="179"/>
        <v>GRA for Electricity Capacity Construction Subsidies</v>
      </c>
      <c r="D593" s="5" t="s">
        <v>3483</v>
      </c>
      <c r="F593" s="5" t="s">
        <v>3488</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85.5">
      <c r="A594" s="6" t="str">
        <f t="shared" si="183"/>
        <v>Government Revenue Accounting</v>
      </c>
      <c r="B594" s="6" t="str">
        <f t="shared" si="179"/>
        <v>Electricity Capacity Construction Subsidy</v>
      </c>
      <c r="C594" s="6" t="str">
        <f t="shared" si="179"/>
        <v>GRA for Electricity Capacity Construction Subsidies</v>
      </c>
      <c r="D594" s="5" t="s">
        <v>3484</v>
      </c>
      <c r="F594" s="5" t="s">
        <v>3489</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85.5">
      <c r="A595" s="6" t="str">
        <f t="shared" si="183"/>
        <v>Government Revenue Accounting</v>
      </c>
      <c r="B595" s="6" t="str">
        <f t="shared" si="179"/>
        <v>Electricity Capacity Construction Subsidy</v>
      </c>
      <c r="C595" s="6" t="str">
        <f t="shared" si="179"/>
        <v>GRA for Electricity Capacity Construction Subsidies</v>
      </c>
      <c r="D595" s="5" t="s">
        <v>3485</v>
      </c>
      <c r="F595" s="5" t="s">
        <v>3490</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85.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85.5">
      <c r="A597" s="6" t="str">
        <f>A$596</f>
        <v>Government Revenue Accounting</v>
      </c>
      <c r="B597" s="6" t="str">
        <f t="shared" ref="B597:C600" si="184">B$596</f>
        <v>Distributed Solar Subsidy</v>
      </c>
      <c r="C597" s="6" t="str">
        <f t="shared" si="184"/>
        <v>GRA for Distributed Solar Subsidy</v>
      </c>
      <c r="D597" s="5" t="s">
        <v>3482</v>
      </c>
      <c r="F597" s="5" t="s">
        <v>3487</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85.5">
      <c r="A598" s="6" t="str">
        <f t="shared" ref="A598:A600" si="188">A$596</f>
        <v>Government Revenue Accounting</v>
      </c>
      <c r="B598" s="6" t="str">
        <f t="shared" si="184"/>
        <v>Distributed Solar Subsidy</v>
      </c>
      <c r="C598" s="6" t="str">
        <f t="shared" si="184"/>
        <v>GRA for Distributed Solar Subsidy</v>
      </c>
      <c r="D598" s="5" t="s">
        <v>3483</v>
      </c>
      <c r="F598" s="5" t="s">
        <v>3488</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85.5">
      <c r="A599" s="6" t="str">
        <f t="shared" si="188"/>
        <v>Government Revenue Accounting</v>
      </c>
      <c r="B599" s="6" t="str">
        <f t="shared" si="184"/>
        <v>Distributed Solar Subsidy</v>
      </c>
      <c r="C599" s="6" t="str">
        <f t="shared" si="184"/>
        <v>GRA for Distributed Solar Subsidy</v>
      </c>
      <c r="D599" s="5" t="s">
        <v>3484</v>
      </c>
      <c r="F599" s="5" t="s">
        <v>3489</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85.5">
      <c r="A600" s="6" t="str">
        <f t="shared" si="188"/>
        <v>Government Revenue Accounting</v>
      </c>
      <c r="B600" s="6" t="str">
        <f t="shared" si="184"/>
        <v>Distributed Solar Subsidy</v>
      </c>
      <c r="C600" s="6" t="str">
        <f t="shared" si="184"/>
        <v>GRA for Distributed Solar Subsidy</v>
      </c>
      <c r="D600" s="5" t="s">
        <v>3485</v>
      </c>
      <c r="F600" s="5" t="s">
        <v>3490</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85.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85.5">
      <c r="A602" s="6" t="str">
        <f>A$601</f>
        <v>Government Revenue Accounting</v>
      </c>
      <c r="B602" s="6" t="str">
        <f t="shared" ref="B602:C605" si="189">B$601</f>
        <v>Fuel Subsidy</v>
      </c>
      <c r="C602" s="6" t="str">
        <f t="shared" si="189"/>
        <v>GRA for Fuel Subsidies</v>
      </c>
      <c r="D602" s="5" t="s">
        <v>3482</v>
      </c>
      <c r="F602" s="5" t="s">
        <v>3487</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85.5">
      <c r="A603" s="6" t="str">
        <f t="shared" ref="A603:A605" si="193">A$601</f>
        <v>Government Revenue Accounting</v>
      </c>
      <c r="B603" s="6" t="str">
        <f t="shared" si="189"/>
        <v>Fuel Subsidy</v>
      </c>
      <c r="C603" s="6" t="str">
        <f t="shared" si="189"/>
        <v>GRA for Fuel Subsidies</v>
      </c>
      <c r="D603" s="5" t="s">
        <v>3483</v>
      </c>
      <c r="F603" s="5" t="s">
        <v>3488</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85.5">
      <c r="A604" s="6" t="str">
        <f t="shared" si="193"/>
        <v>Government Revenue Accounting</v>
      </c>
      <c r="B604" s="6" t="str">
        <f t="shared" si="189"/>
        <v>Fuel Subsidy</v>
      </c>
      <c r="C604" s="6" t="str">
        <f t="shared" si="189"/>
        <v>GRA for Fuel Subsidies</v>
      </c>
      <c r="D604" s="5" t="s">
        <v>3484</v>
      </c>
      <c r="F604" s="5" t="s">
        <v>3489</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85.5">
      <c r="A605" s="6" t="str">
        <f t="shared" si="193"/>
        <v>Government Revenue Accounting</v>
      </c>
      <c r="B605" s="6" t="str">
        <f t="shared" si="189"/>
        <v>Fuel Subsidy</v>
      </c>
      <c r="C605" s="6" t="str">
        <f t="shared" si="189"/>
        <v>GRA for Fuel Subsidies</v>
      </c>
      <c r="D605" s="5" t="s">
        <v>3485</v>
      </c>
      <c r="F605" s="5" t="s">
        <v>3490</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85.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85.5">
      <c r="A607" s="6" t="str">
        <f>A$606</f>
        <v>Government Revenue Accounting</v>
      </c>
      <c r="B607" s="6" t="str">
        <f t="shared" ref="B607:C610" si="194">B$606</f>
        <v>National Debt Interest</v>
      </c>
      <c r="C607" s="6" t="str">
        <f t="shared" si="194"/>
        <v>GRA for National Debt Interest</v>
      </c>
      <c r="D607" s="5" t="s">
        <v>3482</v>
      </c>
      <c r="F607" s="5" t="s">
        <v>3487</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85.5">
      <c r="A608" s="6" t="str">
        <f t="shared" ref="A608:A610" si="198">A$606</f>
        <v>Government Revenue Accounting</v>
      </c>
      <c r="B608" s="6" t="str">
        <f t="shared" si="194"/>
        <v>National Debt Interest</v>
      </c>
      <c r="C608" s="6" t="str">
        <f t="shared" si="194"/>
        <v>GRA for National Debt Interest</v>
      </c>
      <c r="D608" s="5" t="s">
        <v>3483</v>
      </c>
      <c r="F608" s="5" t="s">
        <v>3488</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85.5">
      <c r="A609" s="6" t="str">
        <f t="shared" si="198"/>
        <v>Government Revenue Accounting</v>
      </c>
      <c r="B609" s="6" t="str">
        <f t="shared" si="194"/>
        <v>National Debt Interest</v>
      </c>
      <c r="C609" s="6" t="str">
        <f t="shared" si="194"/>
        <v>GRA for National Debt Interest</v>
      </c>
      <c r="D609" s="5" t="s">
        <v>3484</v>
      </c>
      <c r="F609" s="5" t="s">
        <v>3489</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85.5">
      <c r="A610" s="6" t="str">
        <f t="shared" si="198"/>
        <v>Government Revenue Accounting</v>
      </c>
      <c r="B610" s="6" t="str">
        <f t="shared" si="194"/>
        <v>National Debt Interest</v>
      </c>
      <c r="C610" s="6" t="str">
        <f t="shared" si="194"/>
        <v>GRA for National Debt Interest</v>
      </c>
      <c r="D610" s="5" t="s">
        <v>3485</v>
      </c>
      <c r="F610" s="5" t="s">
        <v>3490</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85.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85.5">
      <c r="A612" s="6" t="str">
        <f>A$611</f>
        <v>Government Revenue Accounting</v>
      </c>
      <c r="B612" s="6" t="str">
        <f t="shared" ref="B612:C612" si="199">B$611</f>
        <v>Remaining Government Cash Flows</v>
      </c>
      <c r="C612" s="6" t="str">
        <f t="shared" si="199"/>
        <v>GRA for Remaining Government Cash Flow Changes</v>
      </c>
      <c r="D612" s="5" t="s">
        <v>3482</v>
      </c>
      <c r="F612" s="5" t="s">
        <v>3487</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85.5">
      <c r="A613" s="6" t="str">
        <f t="shared" ref="A613:C615" si="203">A$611</f>
        <v>Government Revenue Accounting</v>
      </c>
      <c r="B613" s="6" t="str">
        <f t="shared" si="203"/>
        <v>Remaining Government Cash Flows</v>
      </c>
      <c r="C613" s="6" t="str">
        <f t="shared" si="203"/>
        <v>GRA for Remaining Government Cash Flow Changes</v>
      </c>
      <c r="D613" s="5" t="s">
        <v>3483</v>
      </c>
      <c r="F613" s="5" t="s">
        <v>3488</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85.5">
      <c r="A614" s="6" t="str">
        <f t="shared" si="203"/>
        <v>Government Revenue Accounting</v>
      </c>
      <c r="B614" s="6" t="str">
        <f t="shared" si="203"/>
        <v>Remaining Government Cash Flows</v>
      </c>
      <c r="C614" s="6" t="str">
        <f t="shared" si="203"/>
        <v>GRA for Remaining Government Cash Flow Changes</v>
      </c>
      <c r="D614" s="5" t="s">
        <v>3484</v>
      </c>
      <c r="F614" s="5" t="s">
        <v>3489</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85.5">
      <c r="A615" s="6" t="str">
        <f t="shared" si="203"/>
        <v>Government Revenue Accounting</v>
      </c>
      <c r="B615" s="6" t="str">
        <f t="shared" si="203"/>
        <v>Remaining Government Cash Flows</v>
      </c>
      <c r="C615" s="6" t="str">
        <f t="shared" si="203"/>
        <v>GRA for Remaining Government Cash Flow Changes</v>
      </c>
      <c r="D615" s="5" t="s">
        <v>3485</v>
      </c>
      <c r="F615" s="5" t="s">
        <v>3490</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328125" defaultRowHeight="14.25"/>
  <cols>
    <col min="1" max="2" width="76.86328125" style="345" bestFit="1" customWidth="1"/>
    <col min="3" max="16384" width="9.13281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abSelected="1" workbookViewId="0">
      <pane ySplit="1" topLeftCell="A2" activePane="bottomLeft" state="frozen"/>
      <selection pane="bottomLeft" activeCell="J9" sqref="J9:N14"/>
    </sheetView>
  </sheetViews>
  <sheetFormatPr defaultColWidth="9.1328125" defaultRowHeight="14.25"/>
  <cols>
    <col min="1" max="1" width="37.265625" style="81" customWidth="1"/>
    <col min="2" max="2" width="27.398437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0" width="25.3984375" style="81" customWidth="1"/>
    <col min="11" max="11" width="11.1328125" style="81" customWidth="1"/>
    <col min="12" max="13" width="16" style="81" customWidth="1"/>
    <col min="14" max="14" width="37.3984375" style="81" customWidth="1"/>
    <col min="15" max="15" width="25.3984375" style="81" customWidth="1"/>
    <col min="16" max="16" width="11.1328125" style="81" customWidth="1"/>
    <col min="17" max="18" width="16" style="81" customWidth="1"/>
    <col min="19" max="19" width="37.3984375" style="81" customWidth="1"/>
    <col min="20" max="16384" width="9.1328125" style="81"/>
  </cols>
  <sheetData>
    <row r="1" spans="1:19" s="343" customFormat="1" ht="28.5">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71.25">
      <c r="A4" s="348" t="s">
        <v>2559</v>
      </c>
      <c r="B4" s="347" t="s">
        <v>2562</v>
      </c>
      <c r="C4" s="413">
        <v>1</v>
      </c>
      <c r="D4" s="346" t="s">
        <v>72</v>
      </c>
      <c r="E4" s="346" t="s">
        <v>73</v>
      </c>
      <c r="F4" s="5" t="str">
        <f>UnitControlCenter!$B$3</f>
        <v>million metric tons / year</v>
      </c>
      <c r="G4" s="346" t="s">
        <v>3214</v>
      </c>
      <c r="H4" s="346" t="s">
        <v>3215</v>
      </c>
      <c r="I4" s="346" t="s">
        <v>3216</v>
      </c>
    </row>
    <row r="5" spans="1:19" ht="28.5">
      <c r="A5" s="348" t="s">
        <v>2559</v>
      </c>
      <c r="B5" s="347" t="s">
        <v>2563</v>
      </c>
      <c r="C5" s="413">
        <v>1</v>
      </c>
      <c r="D5" s="346" t="s">
        <v>72</v>
      </c>
      <c r="E5" s="346" t="s">
        <v>73</v>
      </c>
      <c r="F5" s="5" t="str">
        <f>UnitControlCenter!$B$3</f>
        <v>million metric tons / year</v>
      </c>
      <c r="G5" s="346" t="s">
        <v>3217</v>
      </c>
      <c r="H5" s="346" t="s">
        <v>3218</v>
      </c>
      <c r="I5" s="346" t="s">
        <v>3219</v>
      </c>
    </row>
    <row r="6" spans="1:19" ht="28.5">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ht="13.9" customHeight="1">
      <c r="A9" s="348" t="s">
        <v>2559</v>
      </c>
      <c r="B9" s="347" t="s">
        <v>2719</v>
      </c>
      <c r="C9" s="413">
        <v>1</v>
      </c>
      <c r="D9" s="346" t="s">
        <v>70</v>
      </c>
      <c r="E9" s="346" t="s">
        <v>71</v>
      </c>
      <c r="F9" s="5" t="str">
        <f>UnitControlCenter!$B$3</f>
        <v>million metric tons / year</v>
      </c>
      <c r="G9" s="346" t="s">
        <v>2722</v>
      </c>
      <c r="I9" s="346"/>
      <c r="J9" s="81" t="s">
        <v>3600</v>
      </c>
      <c r="K9" s="81">
        <v>2030</v>
      </c>
      <c r="L9" s="81">
        <v>7.14</v>
      </c>
      <c r="M9" s="81">
        <v>7.14</v>
      </c>
      <c r="N9" s="81" t="s">
        <v>3601</v>
      </c>
    </row>
    <row r="10" spans="1:19">
      <c r="A10" s="348" t="s">
        <v>2559</v>
      </c>
      <c r="B10" s="347" t="s">
        <v>2811</v>
      </c>
      <c r="C10" s="413">
        <v>1</v>
      </c>
      <c r="D10" s="346" t="s">
        <v>70</v>
      </c>
      <c r="E10" s="346" t="s">
        <v>71</v>
      </c>
      <c r="F10" s="5" t="str">
        <f>UnitControlCenter!$B$3</f>
        <v>million metric tons / year</v>
      </c>
      <c r="G10" s="346" t="s">
        <v>2824</v>
      </c>
      <c r="I10" s="346"/>
    </row>
    <row r="11" spans="1:19" ht="42.75">
      <c r="A11" s="348" t="s">
        <v>2559</v>
      </c>
      <c r="B11" s="347" t="s">
        <v>103</v>
      </c>
      <c r="C11" s="413">
        <v>1</v>
      </c>
      <c r="D11" s="346" t="s">
        <v>70</v>
      </c>
      <c r="E11" s="346" t="s">
        <v>71</v>
      </c>
      <c r="F11" s="5" t="str">
        <f>UnitControlCenter!$B$3</f>
        <v>million metric tons / year</v>
      </c>
      <c r="G11" s="346" t="s">
        <v>2723</v>
      </c>
      <c r="I11" s="346"/>
      <c r="J11" s="81" t="s">
        <v>3600</v>
      </c>
      <c r="K11" s="81">
        <v>2030</v>
      </c>
      <c r="L11" s="81">
        <v>4.5199999999999996</v>
      </c>
      <c r="M11" s="81">
        <v>4.5199999999999996</v>
      </c>
      <c r="N11" s="81" t="s">
        <v>3602</v>
      </c>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ht="57">
      <c r="A14" s="348" t="s">
        <v>2559</v>
      </c>
      <c r="B14" s="347" t="s">
        <v>4</v>
      </c>
      <c r="C14" s="413">
        <v>1</v>
      </c>
      <c r="D14" s="346" t="s">
        <v>70</v>
      </c>
      <c r="E14" s="346" t="s">
        <v>71</v>
      </c>
      <c r="F14" s="5" t="str">
        <f>UnitControlCenter!$B$3</f>
        <v>million metric tons / year</v>
      </c>
      <c r="G14" s="346" t="s">
        <v>2725</v>
      </c>
      <c r="I14" s="346"/>
      <c r="J14" s="81" t="s">
        <v>3600</v>
      </c>
      <c r="K14" s="81">
        <v>2030</v>
      </c>
      <c r="L14" s="81">
        <v>33.94</v>
      </c>
      <c r="M14" s="81">
        <v>33.94</v>
      </c>
      <c r="N14" s="81" t="s">
        <v>3603</v>
      </c>
    </row>
    <row r="15" spans="1:19" ht="14.6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4.65" thickBot="1">
      <c r="A27" s="392" t="s">
        <v>2565</v>
      </c>
      <c r="B27" s="398" t="s">
        <v>557</v>
      </c>
      <c r="C27" s="420">
        <v>1</v>
      </c>
      <c r="D27" s="393" t="s">
        <v>70</v>
      </c>
      <c r="E27" s="393" t="s">
        <v>71</v>
      </c>
      <c r="F27" s="396" t="str">
        <f>UnitControlCenter!$B$3</f>
        <v>million metric tons / year</v>
      </c>
      <c r="G27" s="393" t="s">
        <v>2548</v>
      </c>
      <c r="H27" s="394"/>
      <c r="I27" s="393"/>
    </row>
    <row r="28" spans="1:9" ht="71.25">
      <c r="A28" s="347" t="s">
        <v>2566</v>
      </c>
      <c r="B28" s="347" t="s">
        <v>2562</v>
      </c>
      <c r="C28" s="413">
        <v>1</v>
      </c>
      <c r="D28" s="346" t="s">
        <v>72</v>
      </c>
      <c r="E28" s="346" t="s">
        <v>73</v>
      </c>
      <c r="F28" s="5" t="str">
        <f>UnitControlCenter!$B$3</f>
        <v>million metric tons / year</v>
      </c>
      <c r="G28" s="346" t="s">
        <v>3317</v>
      </c>
      <c r="H28" s="81" t="s">
        <v>3318</v>
      </c>
      <c r="I28" s="346" t="s">
        <v>3319</v>
      </c>
    </row>
    <row r="29" spans="1:9" ht="85.5">
      <c r="A29" s="347" t="s">
        <v>2566</v>
      </c>
      <c r="B29" s="347" t="s">
        <v>2825</v>
      </c>
      <c r="C29" s="413">
        <v>1</v>
      </c>
      <c r="D29" s="346" t="s">
        <v>72</v>
      </c>
      <c r="E29" s="346" t="s">
        <v>73</v>
      </c>
      <c r="F29" s="5" t="str">
        <f>UnitControlCenter!$B$3</f>
        <v>million metric tons / year</v>
      </c>
      <c r="G29" s="346" t="s">
        <v>3320</v>
      </c>
      <c r="H29" s="81" t="s">
        <v>3321</v>
      </c>
      <c r="I29" s="346" t="s">
        <v>3322</v>
      </c>
    </row>
    <row r="30" spans="1:9" ht="57">
      <c r="A30" s="347" t="s">
        <v>2566</v>
      </c>
      <c r="B30" s="347" t="s">
        <v>2567</v>
      </c>
      <c r="C30" s="421">
        <v>1</v>
      </c>
      <c r="D30" s="346" t="s">
        <v>72</v>
      </c>
      <c r="E30" s="346" t="s">
        <v>73</v>
      </c>
      <c r="F30" s="8" t="str">
        <f>UnitControlCenter!$B$3</f>
        <v>million metric tons / year</v>
      </c>
      <c r="G30" s="412" t="s">
        <v>3323</v>
      </c>
      <c r="H30" s="412" t="s">
        <v>3324</v>
      </c>
      <c r="I30" s="346" t="s">
        <v>3325</v>
      </c>
    </row>
    <row r="31" spans="1:9" ht="14.6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4.65" thickBot="1">
      <c r="A38" s="392" t="s">
        <v>3112</v>
      </c>
      <c r="B38" s="392" t="s">
        <v>4</v>
      </c>
      <c r="C38" s="420">
        <v>1</v>
      </c>
      <c r="D38" s="393" t="s">
        <v>70</v>
      </c>
      <c r="E38" s="393" t="s">
        <v>499</v>
      </c>
      <c r="F38" s="396" t="str">
        <f>UnitControlCenter!$B$3</f>
        <v>million metric tons / year</v>
      </c>
      <c r="G38" s="393" t="s">
        <v>2725</v>
      </c>
      <c r="H38" s="394"/>
      <c r="I38" s="393"/>
    </row>
    <row r="39" spans="1:9" ht="28.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28.9"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28.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57">
      <c r="A43" s="347" t="s">
        <v>2568</v>
      </c>
      <c r="B43" s="347" t="s">
        <v>3392</v>
      </c>
      <c r="C43" s="435">
        <v>1</v>
      </c>
      <c r="D43" s="346" t="s">
        <v>72</v>
      </c>
      <c r="E43" s="346" t="s">
        <v>73</v>
      </c>
      <c r="F43" s="5" t="str">
        <f>UnitControlCenter!$B$8</f>
        <v>billion 2019 dollars / year</v>
      </c>
      <c r="G43" s="5" t="s">
        <v>3393</v>
      </c>
      <c r="H43" s="5" t="s">
        <v>3394</v>
      </c>
      <c r="I43" s="5" t="s">
        <v>3395</v>
      </c>
    </row>
    <row r="44" spans="1:9" ht="28.5">
      <c r="A44" s="347" t="s">
        <v>2568</v>
      </c>
      <c r="B44" s="391" t="s">
        <v>3397</v>
      </c>
      <c r="C44" s="421">
        <v>1</v>
      </c>
      <c r="D44" s="346" t="s">
        <v>70</v>
      </c>
      <c r="E44" s="346" t="s">
        <v>71</v>
      </c>
      <c r="F44" s="8" t="str">
        <f>UnitControlCenter!$B$9</f>
        <v>billion 2019 dollars</v>
      </c>
      <c r="G44" s="412" t="s">
        <v>3399</v>
      </c>
      <c r="H44" s="412"/>
      <c r="I44" s="346"/>
    </row>
    <row r="45" spans="1:9" ht="28.9" thickBot="1">
      <c r="A45" s="392" t="s">
        <v>2568</v>
      </c>
      <c r="B45" s="397" t="s">
        <v>3400</v>
      </c>
      <c r="C45" s="420">
        <v>1</v>
      </c>
      <c r="D45" s="393" t="s">
        <v>70</v>
      </c>
      <c r="E45" s="393" t="s">
        <v>71</v>
      </c>
      <c r="F45" s="396" t="str">
        <f>UnitControlCenter!$B$8</f>
        <v>billion 2019 dollars / year</v>
      </c>
      <c r="G45" s="394" t="s">
        <v>3401</v>
      </c>
      <c r="H45" s="394"/>
      <c r="I45" s="393"/>
    </row>
    <row r="46" spans="1:9" ht="28.5">
      <c r="A46" s="347" t="s">
        <v>3289</v>
      </c>
      <c r="B46" s="391" t="s">
        <v>3306</v>
      </c>
      <c r="C46" s="428">
        <v>1</v>
      </c>
      <c r="D46" s="346" t="s">
        <v>72</v>
      </c>
      <c r="E46" s="346" t="s">
        <v>71</v>
      </c>
      <c r="F46" s="8" t="str">
        <f>UnitControlCenter!$B$10</f>
        <v>jobs</v>
      </c>
      <c r="G46" s="412" t="s">
        <v>3297</v>
      </c>
      <c r="H46" s="412" t="s">
        <v>3296</v>
      </c>
      <c r="I46" s="346" t="s">
        <v>2637</v>
      </c>
    </row>
    <row r="47" spans="1:9" ht="28.5">
      <c r="A47" s="347" t="s">
        <v>3289</v>
      </c>
      <c r="B47" s="391" t="s">
        <v>3307</v>
      </c>
      <c r="C47" s="431">
        <v>1</v>
      </c>
      <c r="D47" s="346" t="s">
        <v>72</v>
      </c>
      <c r="E47" s="346" t="s">
        <v>71</v>
      </c>
      <c r="F47" s="8" t="str">
        <f>UnitControlCenter!$B$10</f>
        <v>jobs</v>
      </c>
      <c r="G47" s="412" t="s">
        <v>3310</v>
      </c>
      <c r="H47" s="412" t="s">
        <v>3311</v>
      </c>
      <c r="I47" s="346" t="s">
        <v>3312</v>
      </c>
    </row>
    <row r="48" spans="1:9" ht="28.5">
      <c r="A48" s="347" t="s">
        <v>3289</v>
      </c>
      <c r="B48" s="391" t="s">
        <v>3372</v>
      </c>
      <c r="C48" s="433">
        <v>1</v>
      </c>
      <c r="D48" s="346" t="s">
        <v>72</v>
      </c>
      <c r="E48" s="346" t="s">
        <v>71</v>
      </c>
      <c r="F48" s="8" t="str">
        <f>UnitControlCenter!$B$10</f>
        <v>jobs</v>
      </c>
      <c r="G48" s="412" t="s">
        <v>3376</v>
      </c>
      <c r="H48" s="412" t="s">
        <v>3375</v>
      </c>
      <c r="I48" s="346" t="s">
        <v>3391</v>
      </c>
    </row>
    <row r="49" spans="1:9" ht="28.5">
      <c r="A49" s="347" t="s">
        <v>3289</v>
      </c>
      <c r="B49" s="391" t="s">
        <v>3291</v>
      </c>
      <c r="C49" s="428">
        <v>1</v>
      </c>
      <c r="D49" s="346" t="s">
        <v>72</v>
      </c>
      <c r="E49" s="346" t="s">
        <v>71</v>
      </c>
      <c r="F49" s="5" t="str">
        <f>UnitControlCenter!$B$8</f>
        <v>billion 2019 dollars / year</v>
      </c>
      <c r="G49" s="412" t="s">
        <v>3298</v>
      </c>
      <c r="H49" s="412" t="s">
        <v>3300</v>
      </c>
      <c r="I49" s="346" t="s">
        <v>2637</v>
      </c>
    </row>
    <row r="50" spans="1:9" ht="28.5">
      <c r="A50" s="347" t="s">
        <v>3289</v>
      </c>
      <c r="B50" s="391" t="s">
        <v>3313</v>
      </c>
      <c r="C50" s="432">
        <v>1</v>
      </c>
      <c r="D50" s="346" t="s">
        <v>72</v>
      </c>
      <c r="E50" s="346" t="s">
        <v>71</v>
      </c>
      <c r="F50" s="5" t="str">
        <f>UnitControlCenter!$B$12</f>
        <v>% change</v>
      </c>
      <c r="G50" s="412" t="s">
        <v>3315</v>
      </c>
      <c r="H50" s="412" t="s">
        <v>3300</v>
      </c>
      <c r="I50" s="346" t="s">
        <v>2637</v>
      </c>
    </row>
    <row r="51" spans="1:9" ht="28.5">
      <c r="A51" s="347" t="s">
        <v>3289</v>
      </c>
      <c r="B51" s="391" t="s">
        <v>3373</v>
      </c>
      <c r="C51" s="433">
        <v>1</v>
      </c>
      <c r="D51" s="346" t="s">
        <v>72</v>
      </c>
      <c r="E51" s="346" t="s">
        <v>71</v>
      </c>
      <c r="F51" s="5" t="str">
        <f>UnitControlCenter!$B$8</f>
        <v>billion 2019 dollars / year</v>
      </c>
      <c r="G51" s="412" t="s">
        <v>3377</v>
      </c>
      <c r="H51" s="412" t="s">
        <v>3375</v>
      </c>
      <c r="I51" s="346" t="s">
        <v>3391</v>
      </c>
    </row>
    <row r="52" spans="1:9" ht="42.75">
      <c r="A52" s="347" t="s">
        <v>3289</v>
      </c>
      <c r="B52" s="391" t="s">
        <v>3305</v>
      </c>
      <c r="C52" s="428">
        <v>1</v>
      </c>
      <c r="D52" s="346" t="s">
        <v>72</v>
      </c>
      <c r="E52" s="346" t="s">
        <v>71</v>
      </c>
      <c r="F52" s="5" t="str">
        <f>UnitControlCenter!$B$8</f>
        <v>billion 2019 dollars / year</v>
      </c>
      <c r="G52" s="412" t="s">
        <v>3301</v>
      </c>
      <c r="H52" s="412" t="s">
        <v>3299</v>
      </c>
      <c r="I52" s="346" t="s">
        <v>2637</v>
      </c>
    </row>
    <row r="53" spans="1:9" ht="28.5">
      <c r="A53" s="347" t="s">
        <v>3289</v>
      </c>
      <c r="B53" s="391" t="s">
        <v>3303</v>
      </c>
      <c r="C53" s="421">
        <v>1</v>
      </c>
      <c r="D53" s="346" t="s">
        <v>70</v>
      </c>
      <c r="E53" s="346" t="s">
        <v>71</v>
      </c>
      <c r="F53" s="8" t="str">
        <f>UnitControlCenter!$B$13</f>
        <v>2019 dollars / employee-year</v>
      </c>
      <c r="G53" s="412" t="s">
        <v>3304</v>
      </c>
      <c r="H53" s="412"/>
      <c r="I53" s="346"/>
    </row>
    <row r="54" spans="1:9" ht="28.9"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71.25">
      <c r="A55" s="347" t="s">
        <v>3290</v>
      </c>
      <c r="B55" s="347" t="s">
        <v>3033</v>
      </c>
      <c r="C55" s="413">
        <v>1</v>
      </c>
      <c r="D55" s="346" t="s">
        <v>72</v>
      </c>
      <c r="E55" s="346" t="s">
        <v>71</v>
      </c>
      <c r="F55" s="5" t="str">
        <f>UnitControlCenter!$B$8</f>
        <v>billion 2019 dollars / year</v>
      </c>
      <c r="G55" s="5" t="s">
        <v>3034</v>
      </c>
      <c r="H55" s="5" t="s">
        <v>3035</v>
      </c>
      <c r="I55" s="5" t="s">
        <v>3008</v>
      </c>
    </row>
    <row r="56" spans="1:9" ht="42.75">
      <c r="A56" s="347" t="s">
        <v>3290</v>
      </c>
      <c r="B56" s="347" t="s">
        <v>3037</v>
      </c>
      <c r="C56" s="413">
        <v>1</v>
      </c>
      <c r="D56" s="346" t="s">
        <v>72</v>
      </c>
      <c r="E56" s="346" t="s">
        <v>71</v>
      </c>
      <c r="F56" s="5" t="str">
        <f>UnitControlCenter!$B$8</f>
        <v>billion 2019 dollars / year</v>
      </c>
      <c r="G56" s="5" t="s">
        <v>3047</v>
      </c>
      <c r="H56" s="5" t="s">
        <v>3048</v>
      </c>
      <c r="I56" s="5" t="s">
        <v>3049</v>
      </c>
    </row>
    <row r="57" spans="1:9" ht="57">
      <c r="A57" s="347" t="s">
        <v>3290</v>
      </c>
      <c r="B57" s="347" t="s">
        <v>3038</v>
      </c>
      <c r="C57" s="413">
        <v>1</v>
      </c>
      <c r="D57" s="346" t="s">
        <v>72</v>
      </c>
      <c r="E57" s="346" t="s">
        <v>71</v>
      </c>
      <c r="F57" s="5" t="str">
        <f>UnitControlCenter!$B$8</f>
        <v>billion 2019 dollars / year</v>
      </c>
      <c r="G57" s="5" t="s">
        <v>3058</v>
      </c>
      <c r="H57" s="5" t="s">
        <v>3056</v>
      </c>
      <c r="I57" s="5" t="s">
        <v>3057</v>
      </c>
    </row>
    <row r="58" spans="1:9" ht="42.75">
      <c r="A58" s="347" t="s">
        <v>3290</v>
      </c>
      <c r="B58" s="347" t="s">
        <v>3039</v>
      </c>
      <c r="C58" s="413">
        <v>1</v>
      </c>
      <c r="D58" s="346" t="s">
        <v>72</v>
      </c>
      <c r="E58" s="346" t="s">
        <v>71</v>
      </c>
      <c r="F58" s="5" t="str">
        <f>UnitControlCenter!$B$8</f>
        <v>billion 2019 dollars / year</v>
      </c>
      <c r="G58" s="5" t="s">
        <v>3052</v>
      </c>
      <c r="H58" s="5" t="s">
        <v>3048</v>
      </c>
      <c r="I58" s="5" t="s">
        <v>3050</v>
      </c>
    </row>
    <row r="59" spans="1:9" ht="42.75">
      <c r="A59" s="347" t="s">
        <v>3290</v>
      </c>
      <c r="B59" s="347" t="s">
        <v>3040</v>
      </c>
      <c r="C59" s="413">
        <v>1</v>
      </c>
      <c r="D59" s="346" t="s">
        <v>72</v>
      </c>
      <c r="E59" s="346" t="s">
        <v>71</v>
      </c>
      <c r="F59" s="5" t="str">
        <f>UnitControlCenter!$B$8</f>
        <v>billion 2019 dollars / year</v>
      </c>
      <c r="G59" s="5" t="s">
        <v>3053</v>
      </c>
      <c r="H59" s="5" t="s">
        <v>3048</v>
      </c>
      <c r="I59" s="5" t="s">
        <v>3051</v>
      </c>
    </row>
    <row r="60" spans="1:9" ht="57">
      <c r="A60" s="347" t="s">
        <v>3290</v>
      </c>
      <c r="B60" s="347" t="s">
        <v>3041</v>
      </c>
      <c r="C60" s="413">
        <v>1</v>
      </c>
      <c r="D60" s="346" t="s">
        <v>72</v>
      </c>
      <c r="E60" s="346" t="s">
        <v>71</v>
      </c>
      <c r="F60" s="5" t="str">
        <f>UnitControlCenter!$B$8</f>
        <v>billion 2019 dollars / year</v>
      </c>
      <c r="G60" s="5" t="s">
        <v>3059</v>
      </c>
      <c r="H60" s="5" t="s">
        <v>3056</v>
      </c>
      <c r="I60" s="5" t="s">
        <v>3057</v>
      </c>
    </row>
    <row r="61" spans="1:9" ht="57">
      <c r="A61" s="347" t="s">
        <v>3290</v>
      </c>
      <c r="B61" s="347" t="s">
        <v>3042</v>
      </c>
      <c r="C61" s="413">
        <v>1</v>
      </c>
      <c r="D61" s="346" t="s">
        <v>72</v>
      </c>
      <c r="E61" s="346" t="s">
        <v>71</v>
      </c>
      <c r="F61" s="5" t="str">
        <f>UnitControlCenter!$B$8</f>
        <v>billion 2019 dollars / year</v>
      </c>
      <c r="G61" s="5" t="s">
        <v>3060</v>
      </c>
      <c r="H61" s="5" t="s">
        <v>3056</v>
      </c>
      <c r="I61" s="5" t="s">
        <v>3057</v>
      </c>
    </row>
    <row r="62" spans="1:9" ht="57">
      <c r="A62" s="347" t="s">
        <v>3290</v>
      </c>
      <c r="B62" s="347" t="s">
        <v>3043</v>
      </c>
      <c r="C62" s="413">
        <v>1</v>
      </c>
      <c r="D62" s="346" t="s">
        <v>72</v>
      </c>
      <c r="E62" s="346" t="s">
        <v>71</v>
      </c>
      <c r="F62" s="5" t="str">
        <f>UnitControlCenter!$B$8</f>
        <v>billion 2019 dollars / year</v>
      </c>
      <c r="G62" s="5" t="s">
        <v>3061</v>
      </c>
      <c r="H62" s="5" t="s">
        <v>3056</v>
      </c>
      <c r="I62" s="5" t="s">
        <v>3057</v>
      </c>
    </row>
    <row r="63" spans="1:9" ht="57">
      <c r="A63" s="347" t="s">
        <v>3290</v>
      </c>
      <c r="B63" s="347" t="s">
        <v>3067</v>
      </c>
      <c r="C63" s="413">
        <v>1</v>
      </c>
      <c r="D63" s="346" t="s">
        <v>72</v>
      </c>
      <c r="E63" s="346" t="s">
        <v>71</v>
      </c>
      <c r="F63" s="5" t="str">
        <f>UnitControlCenter!$B$8</f>
        <v>billion 2019 dollars / year</v>
      </c>
      <c r="G63" s="5" t="s">
        <v>3065</v>
      </c>
      <c r="H63" s="5" t="s">
        <v>3056</v>
      </c>
      <c r="I63" s="5" t="s">
        <v>3063</v>
      </c>
    </row>
    <row r="64" spans="1:9" ht="57.4"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28.5">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28.5">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28.9" thickBot="1">
      <c r="A73" s="392" t="s">
        <v>2569</v>
      </c>
      <c r="B73" s="392" t="s">
        <v>3338</v>
      </c>
      <c r="C73" s="420">
        <v>1</v>
      </c>
      <c r="D73" s="393" t="s">
        <v>70</v>
      </c>
      <c r="E73" s="393" t="s">
        <v>71</v>
      </c>
      <c r="F73" s="396" t="str">
        <f>UnitControlCenter!$B$11</f>
        <v>incidents / year</v>
      </c>
      <c r="G73" s="393" t="s">
        <v>3346</v>
      </c>
      <c r="H73" s="394"/>
      <c r="I73" s="393"/>
    </row>
    <row r="74" spans="1:9" ht="114">
      <c r="A74" s="347" t="s">
        <v>2786</v>
      </c>
      <c r="B74" s="347" t="s">
        <v>2571</v>
      </c>
      <c r="C74" s="413">
        <v>1</v>
      </c>
      <c r="D74" s="346" t="s">
        <v>72</v>
      </c>
      <c r="E74" s="346" t="s">
        <v>73</v>
      </c>
      <c r="F74" s="5" t="str">
        <f>UnitControlCenter!$B$15</f>
        <v>terawatt-hours (TWh) / year</v>
      </c>
      <c r="G74" s="346" t="s">
        <v>2826</v>
      </c>
      <c r="H74" s="81" t="s">
        <v>2827</v>
      </c>
      <c r="I74" s="346" t="s">
        <v>2834</v>
      </c>
    </row>
    <row r="75" spans="1:9" ht="128.25">
      <c r="A75" s="347" t="s">
        <v>2786</v>
      </c>
      <c r="B75" s="347" t="s">
        <v>2572</v>
      </c>
      <c r="C75" s="413">
        <v>1</v>
      </c>
      <c r="D75" s="346" t="s">
        <v>72</v>
      </c>
      <c r="E75" s="346" t="s">
        <v>71</v>
      </c>
      <c r="F75" s="5" t="str">
        <f>UnitControlCenter!$B$15</f>
        <v>terawatt-hours (TWh) / year</v>
      </c>
      <c r="G75" s="346" t="s">
        <v>2828</v>
      </c>
      <c r="H75" s="81" t="s">
        <v>2829</v>
      </c>
      <c r="I75" s="346" t="s">
        <v>2835</v>
      </c>
    </row>
    <row r="76" spans="1:9" ht="114">
      <c r="A76" s="347" t="s">
        <v>2786</v>
      </c>
      <c r="B76" s="347" t="s">
        <v>2573</v>
      </c>
      <c r="C76" s="413">
        <v>1</v>
      </c>
      <c r="D76" s="346" t="s">
        <v>72</v>
      </c>
      <c r="E76" s="346" t="s">
        <v>73</v>
      </c>
      <c r="F76" s="5" t="str">
        <f>UnitControlCenter!$B$16</f>
        <v>gigawatts (GW) / year</v>
      </c>
      <c r="G76" s="346" t="s">
        <v>2830</v>
      </c>
      <c r="H76" s="81" t="s">
        <v>2831</v>
      </c>
      <c r="I76" s="346" t="s">
        <v>2836</v>
      </c>
    </row>
    <row r="77" spans="1:9" ht="128.25">
      <c r="A77" s="347" t="s">
        <v>2786</v>
      </c>
      <c r="B77" s="347" t="s">
        <v>2574</v>
      </c>
      <c r="C77" s="413">
        <v>1</v>
      </c>
      <c r="D77" s="346" t="s">
        <v>72</v>
      </c>
      <c r="E77" s="346" t="s">
        <v>71</v>
      </c>
      <c r="F77" s="5" t="str">
        <f>UnitControlCenter!$B$16</f>
        <v>gigawatts (GW) / year</v>
      </c>
      <c r="G77" s="346" t="s">
        <v>2832</v>
      </c>
      <c r="H77" s="81" t="s">
        <v>2833</v>
      </c>
      <c r="I77" s="346" t="s">
        <v>2837</v>
      </c>
    </row>
    <row r="78" spans="1:9" ht="43.1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99.75">
      <c r="A79" s="347" t="s">
        <v>2779</v>
      </c>
      <c r="B79" s="347" t="s">
        <v>2575</v>
      </c>
      <c r="C79" s="413">
        <v>1</v>
      </c>
      <c r="D79" s="346" t="s">
        <v>72</v>
      </c>
      <c r="E79" s="346" t="s">
        <v>2593</v>
      </c>
      <c r="F79" s="5" t="str">
        <f>UnitControlCenter!$B$17</f>
        <v>2019 dollars / megawatt-hour (MWh)</v>
      </c>
      <c r="G79" s="346" t="s">
        <v>2839</v>
      </c>
      <c r="H79" s="81" t="s">
        <v>2840</v>
      </c>
      <c r="I79" s="346" t="s">
        <v>2841</v>
      </c>
    </row>
    <row r="80" spans="1:9" ht="28.5">
      <c r="A80" s="347" t="s">
        <v>2779</v>
      </c>
      <c r="B80" s="347" t="s">
        <v>2576</v>
      </c>
      <c r="C80" s="413">
        <v>1</v>
      </c>
      <c r="D80" s="346" t="s">
        <v>72</v>
      </c>
      <c r="E80" s="346" t="s">
        <v>73</v>
      </c>
      <c r="F80" s="5" t="str">
        <f>UnitControlCenter!$B$15</f>
        <v>terawatt-hours (TWh) / year</v>
      </c>
      <c r="G80" s="346" t="s">
        <v>3169</v>
      </c>
      <c r="H80" s="81" t="s">
        <v>3170</v>
      </c>
      <c r="I80" s="346" t="s">
        <v>3171</v>
      </c>
    </row>
    <row r="81" spans="1:9" ht="85.5">
      <c r="A81" s="347" t="s">
        <v>2779</v>
      </c>
      <c r="B81" s="347" t="s">
        <v>2780</v>
      </c>
      <c r="C81" s="413">
        <v>1</v>
      </c>
      <c r="D81" s="346" t="s">
        <v>72</v>
      </c>
      <c r="E81" s="346" t="s">
        <v>73</v>
      </c>
      <c r="F81" s="5" t="str">
        <f>UnitControlCenter!$B$18</f>
        <v>cubic km / yr</v>
      </c>
      <c r="G81" s="346" t="s">
        <v>2842</v>
      </c>
      <c r="H81" s="81" t="s">
        <v>2843</v>
      </c>
      <c r="I81" s="346" t="s">
        <v>2844</v>
      </c>
    </row>
    <row r="82" spans="1:9" ht="100.15" thickBot="1">
      <c r="A82" s="392" t="s">
        <v>2779</v>
      </c>
      <c r="B82" s="392" t="s">
        <v>2781</v>
      </c>
      <c r="C82" s="420">
        <v>1</v>
      </c>
      <c r="D82" s="393" t="s">
        <v>72</v>
      </c>
      <c r="E82" s="393" t="s">
        <v>73</v>
      </c>
      <c r="F82" s="396" t="str">
        <f>UnitControlCenter!$B$18</f>
        <v>cubic km / yr</v>
      </c>
      <c r="G82" s="393" t="s">
        <v>2845</v>
      </c>
      <c r="H82" s="394" t="s">
        <v>2846</v>
      </c>
      <c r="I82" s="393" t="s">
        <v>2847</v>
      </c>
    </row>
    <row r="83" spans="1:9" ht="71.25">
      <c r="A83" s="347" t="s">
        <v>3129</v>
      </c>
      <c r="B83" s="347" t="s">
        <v>3130</v>
      </c>
      <c r="C83" s="413">
        <v>1</v>
      </c>
      <c r="D83" s="346" t="s">
        <v>72</v>
      </c>
      <c r="E83" s="346" t="s">
        <v>73</v>
      </c>
      <c r="F83" s="5" t="str">
        <f>UnitControlCenter!$B$21</f>
        <v>million vehicles / year</v>
      </c>
      <c r="G83" s="346" t="s">
        <v>2968</v>
      </c>
      <c r="H83" s="346" t="s">
        <v>2969</v>
      </c>
      <c r="I83" s="346" t="s">
        <v>2970</v>
      </c>
    </row>
    <row r="84" spans="1:9" ht="71.25">
      <c r="A84" s="347" t="s">
        <v>3129</v>
      </c>
      <c r="B84" s="347" t="s">
        <v>3131</v>
      </c>
      <c r="C84" s="413">
        <v>1</v>
      </c>
      <c r="D84" s="346" t="s">
        <v>72</v>
      </c>
      <c r="E84" s="346" t="s">
        <v>73</v>
      </c>
      <c r="F84" s="5" t="str">
        <f>UnitControlCenter!$B$22</f>
        <v>thousand vehicles / year</v>
      </c>
      <c r="G84" s="346" t="s">
        <v>2971</v>
      </c>
      <c r="H84" s="346" t="s">
        <v>2972</v>
      </c>
      <c r="I84" s="346" t="s">
        <v>2973</v>
      </c>
    </row>
    <row r="85" spans="1:9" ht="71.25">
      <c r="A85" s="347" t="s">
        <v>3129</v>
      </c>
      <c r="B85" s="347" t="s">
        <v>3132</v>
      </c>
      <c r="C85" s="413">
        <v>1</v>
      </c>
      <c r="D85" s="346" t="s">
        <v>72</v>
      </c>
      <c r="E85" s="346" t="s">
        <v>73</v>
      </c>
      <c r="F85" s="5" t="str">
        <f>UnitControlCenter!$B$22</f>
        <v>thousand vehicles / year</v>
      </c>
      <c r="G85" s="346" t="s">
        <v>2974</v>
      </c>
      <c r="H85" s="346" t="s">
        <v>2969</v>
      </c>
      <c r="I85" s="346" t="s">
        <v>2970</v>
      </c>
    </row>
    <row r="86" spans="1:9" ht="71.25">
      <c r="A86" s="347" t="s">
        <v>3129</v>
      </c>
      <c r="B86" s="347" t="s">
        <v>3133</v>
      </c>
      <c r="C86" s="413">
        <v>1</v>
      </c>
      <c r="D86" s="346" t="s">
        <v>72</v>
      </c>
      <c r="E86" s="346" t="s">
        <v>73</v>
      </c>
      <c r="F86" s="5" t="str">
        <f>UnitControlCenter!$B$22</f>
        <v>thousand vehicles / year</v>
      </c>
      <c r="G86" s="346" t="s">
        <v>2975</v>
      </c>
      <c r="H86" s="346" t="s">
        <v>2972</v>
      </c>
      <c r="I86" s="346" t="s">
        <v>2973</v>
      </c>
    </row>
    <row r="87" spans="1:9" ht="28.5">
      <c r="A87" s="347" t="s">
        <v>3129</v>
      </c>
      <c r="B87" s="347" t="s">
        <v>3134</v>
      </c>
      <c r="C87" s="413">
        <v>1</v>
      </c>
      <c r="D87" s="346" t="s">
        <v>72</v>
      </c>
      <c r="E87" s="346" t="s">
        <v>73</v>
      </c>
      <c r="F87" s="5" t="str">
        <f>UnitControlCenter!$B$22</f>
        <v>thousand vehicles / year</v>
      </c>
      <c r="G87" s="346" t="s">
        <v>2848</v>
      </c>
      <c r="H87" s="346" t="s">
        <v>2849</v>
      </c>
      <c r="I87" s="346" t="s">
        <v>2952</v>
      </c>
    </row>
    <row r="88" spans="1:9" ht="57">
      <c r="A88" s="347" t="s">
        <v>3129</v>
      </c>
      <c r="B88" s="347" t="s">
        <v>3135</v>
      </c>
      <c r="C88" s="413">
        <v>1</v>
      </c>
      <c r="D88" s="346" t="s">
        <v>72</v>
      </c>
      <c r="E88" s="346" t="s">
        <v>73</v>
      </c>
      <c r="F88" s="5" t="str">
        <f>UnitControlCenter!$B$23</f>
        <v>million vehicles</v>
      </c>
      <c r="G88" s="346" t="s">
        <v>2976</v>
      </c>
      <c r="H88" s="346" t="s">
        <v>2969</v>
      </c>
      <c r="I88" s="346" t="s">
        <v>2970</v>
      </c>
    </row>
    <row r="89" spans="1:9" ht="71.25">
      <c r="A89" s="347" t="s">
        <v>3129</v>
      </c>
      <c r="B89" s="347" t="s">
        <v>3136</v>
      </c>
      <c r="C89" s="413">
        <v>1</v>
      </c>
      <c r="D89" s="346" t="s">
        <v>72</v>
      </c>
      <c r="E89" s="346" t="s">
        <v>73</v>
      </c>
      <c r="F89" s="5" t="str">
        <f>UnitControlCenter!$B$24</f>
        <v>thousand vehicles</v>
      </c>
      <c r="G89" s="346" t="s">
        <v>3253</v>
      </c>
      <c r="H89" s="346" t="s">
        <v>2972</v>
      </c>
      <c r="I89" s="346" t="s">
        <v>2973</v>
      </c>
    </row>
    <row r="90" spans="1:9" ht="57">
      <c r="A90" s="347" t="s">
        <v>3129</v>
      </c>
      <c r="B90" s="347" t="s">
        <v>3137</v>
      </c>
      <c r="C90" s="413">
        <v>1</v>
      </c>
      <c r="D90" s="346" t="s">
        <v>72</v>
      </c>
      <c r="E90" s="346" t="s">
        <v>73</v>
      </c>
      <c r="F90" s="5" t="str">
        <f>UnitControlCenter!$B$23</f>
        <v>million vehicles</v>
      </c>
      <c r="G90" s="346" t="s">
        <v>2977</v>
      </c>
      <c r="H90" s="346" t="s">
        <v>2969</v>
      </c>
      <c r="I90" s="346" t="s">
        <v>2970</v>
      </c>
    </row>
    <row r="91" spans="1:9" ht="57">
      <c r="A91" s="347" t="s">
        <v>3129</v>
      </c>
      <c r="B91" s="347" t="s">
        <v>3138</v>
      </c>
      <c r="C91" s="413">
        <v>1</v>
      </c>
      <c r="D91" s="346" t="s">
        <v>72</v>
      </c>
      <c r="E91" s="346" t="s">
        <v>73</v>
      </c>
      <c r="F91" s="5" t="str">
        <f>UnitControlCenter!$B$23</f>
        <v>million vehicles</v>
      </c>
      <c r="G91" s="346" t="s">
        <v>2978</v>
      </c>
      <c r="H91" s="346" t="s">
        <v>2972</v>
      </c>
      <c r="I91" s="346" t="s">
        <v>2973</v>
      </c>
    </row>
    <row r="92" spans="1:9" ht="28.9" thickBot="1">
      <c r="A92" s="392" t="s">
        <v>3129</v>
      </c>
      <c r="B92" s="392" t="s">
        <v>3139</v>
      </c>
      <c r="C92" s="420">
        <v>1</v>
      </c>
      <c r="D92" s="393" t="s">
        <v>72</v>
      </c>
      <c r="E92" s="393" t="s">
        <v>73</v>
      </c>
      <c r="F92" s="396" t="str">
        <f>UnitControlCenter!$B$23</f>
        <v>million vehicles</v>
      </c>
      <c r="G92" s="393" t="s">
        <v>2953</v>
      </c>
      <c r="H92" s="393" t="s">
        <v>2849</v>
      </c>
      <c r="I92" s="393" t="s">
        <v>2952</v>
      </c>
    </row>
    <row r="93" spans="1:9" ht="114">
      <c r="A93" s="347" t="s">
        <v>3286</v>
      </c>
      <c r="B93" s="347" t="s">
        <v>2579</v>
      </c>
      <c r="C93" s="413">
        <v>1</v>
      </c>
      <c r="D93" s="346" t="s">
        <v>72</v>
      </c>
      <c r="E93" s="346" t="s">
        <v>73</v>
      </c>
      <c r="F93" s="5" t="str">
        <f>UnitControlCenter!$B$3</f>
        <v>million metric tons / year</v>
      </c>
      <c r="G93" s="346" t="s">
        <v>2954</v>
      </c>
      <c r="H93" s="346" t="s">
        <v>3168</v>
      </c>
      <c r="I93" s="346" t="s">
        <v>2955</v>
      </c>
    </row>
    <row r="94" spans="1:9" ht="85.5">
      <c r="A94" s="347" t="s">
        <v>3286</v>
      </c>
      <c r="B94" s="347" t="s">
        <v>2580</v>
      </c>
      <c r="C94" s="413">
        <v>1</v>
      </c>
      <c r="D94" s="346" t="s">
        <v>72</v>
      </c>
      <c r="E94" s="346" t="s">
        <v>73</v>
      </c>
      <c r="F94" s="5" t="str">
        <f>UnitControlCenter!$B$25</f>
        <v>quads / year</v>
      </c>
      <c r="G94" s="346" t="s">
        <v>3167</v>
      </c>
      <c r="H94" s="346" t="s">
        <v>2979</v>
      </c>
      <c r="I94" s="346" t="s">
        <v>2980</v>
      </c>
    </row>
    <row r="95" spans="1:9" ht="114">
      <c r="A95" s="347" t="s">
        <v>3286</v>
      </c>
      <c r="B95" s="347" t="s">
        <v>2635</v>
      </c>
      <c r="C95" s="421">
        <v>1</v>
      </c>
      <c r="D95" s="346" t="s">
        <v>72</v>
      </c>
      <c r="E95" s="346" t="s">
        <v>73</v>
      </c>
      <c r="F95" s="8" t="str">
        <f>UnitControlCenter!$B$25</f>
        <v>quads / year</v>
      </c>
      <c r="G95" s="346" t="s">
        <v>2956</v>
      </c>
      <c r="H95" s="346" t="s">
        <v>3168</v>
      </c>
      <c r="I95" s="346" t="s">
        <v>2955</v>
      </c>
    </row>
    <row r="96" spans="1:9" ht="42.75">
      <c r="A96" s="347" t="s">
        <v>3286</v>
      </c>
      <c r="B96" s="347" t="s">
        <v>3287</v>
      </c>
      <c r="C96" s="421">
        <v>1</v>
      </c>
      <c r="D96" s="346" t="s">
        <v>72</v>
      </c>
      <c r="E96" s="346" t="s">
        <v>73</v>
      </c>
      <c r="F96" s="8" t="str">
        <f>UnitControlCenter!$B$19</f>
        <v>trillion passenger-miles / year</v>
      </c>
      <c r="G96" s="346" t="s">
        <v>2594</v>
      </c>
      <c r="H96" s="412" t="s">
        <v>2910</v>
      </c>
      <c r="I96" s="346" t="s">
        <v>2911</v>
      </c>
    </row>
    <row r="97" spans="1:9" ht="43.1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57">
      <c r="A98" s="349" t="s">
        <v>2581</v>
      </c>
      <c r="B98" s="347" t="s">
        <v>3116</v>
      </c>
      <c r="C98" s="413">
        <v>1</v>
      </c>
      <c r="D98" s="346" t="s">
        <v>72</v>
      </c>
      <c r="E98" s="346" t="s">
        <v>73</v>
      </c>
      <c r="F98" s="5" t="str">
        <f>UnitControlCenter!$B$25</f>
        <v>quads / year</v>
      </c>
      <c r="G98" s="346" t="s">
        <v>2961</v>
      </c>
      <c r="H98" s="81" t="s">
        <v>2958</v>
      </c>
      <c r="I98" s="346" t="s">
        <v>2959</v>
      </c>
    </row>
    <row r="99" spans="1:9" ht="71.25">
      <c r="A99" s="349" t="s">
        <v>2581</v>
      </c>
      <c r="B99" s="347" t="s">
        <v>3117</v>
      </c>
      <c r="C99" s="413">
        <v>1</v>
      </c>
      <c r="D99" s="346" t="s">
        <v>72</v>
      </c>
      <c r="E99" s="346" t="s">
        <v>73</v>
      </c>
      <c r="F99" s="5" t="str">
        <f>UnitControlCenter!$B$25</f>
        <v>quads / year</v>
      </c>
      <c r="G99" s="346" t="s">
        <v>3113</v>
      </c>
      <c r="H99" s="81" t="s">
        <v>3114</v>
      </c>
      <c r="I99" s="346" t="s">
        <v>3115</v>
      </c>
    </row>
    <row r="100" spans="1:9" ht="71.25">
      <c r="A100" s="349" t="s">
        <v>2581</v>
      </c>
      <c r="B100" s="347" t="s">
        <v>3118</v>
      </c>
      <c r="C100" s="413">
        <v>1</v>
      </c>
      <c r="D100" s="346" t="s">
        <v>72</v>
      </c>
      <c r="E100" s="346" t="s">
        <v>73</v>
      </c>
      <c r="F100" s="5" t="str">
        <f>UnitControlCenter!$B$25</f>
        <v>quads / year</v>
      </c>
      <c r="G100" s="346" t="s">
        <v>3120</v>
      </c>
      <c r="H100" s="81" t="s">
        <v>2958</v>
      </c>
      <c r="I100" s="346" t="s">
        <v>2959</v>
      </c>
    </row>
    <row r="101" spans="1:9" ht="100.1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57">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2.7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57">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28.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71.25">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28.9"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42.75">
      <c r="A108" s="349" t="s">
        <v>2582</v>
      </c>
      <c r="B108" s="347" t="s">
        <v>2583</v>
      </c>
      <c r="C108" s="421">
        <v>1</v>
      </c>
      <c r="D108" s="346" t="s">
        <v>72</v>
      </c>
      <c r="E108" s="346" t="s">
        <v>73</v>
      </c>
      <c r="F108" s="5" t="str">
        <f>UnitControlCenter!$B$25</f>
        <v>quads / year</v>
      </c>
      <c r="G108" s="346" t="s">
        <v>2597</v>
      </c>
      <c r="H108" s="81" t="s">
        <v>2598</v>
      </c>
      <c r="I108" s="346" t="s">
        <v>2942</v>
      </c>
    </row>
    <row r="109" spans="1:9" ht="28.5">
      <c r="A109" s="349" t="s">
        <v>2582</v>
      </c>
      <c r="B109" s="347" t="s">
        <v>2584</v>
      </c>
      <c r="C109" s="421">
        <v>1</v>
      </c>
      <c r="D109" s="346" t="s">
        <v>72</v>
      </c>
      <c r="E109" s="346" t="s">
        <v>73</v>
      </c>
      <c r="F109" s="5" t="str">
        <f>UnitControlCenter!$B$25</f>
        <v>quads / year</v>
      </c>
      <c r="G109" s="346" t="s">
        <v>2615</v>
      </c>
      <c r="H109" s="81" t="s">
        <v>2599</v>
      </c>
      <c r="I109" s="346" t="s">
        <v>2600</v>
      </c>
    </row>
    <row r="110" spans="1:9" ht="71.650000000000006"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85.5">
      <c r="A111" s="347" t="s">
        <v>2664</v>
      </c>
      <c r="B111" s="347" t="s">
        <v>2665</v>
      </c>
      <c r="C111" s="421">
        <v>1</v>
      </c>
      <c r="D111" s="346" t="s">
        <v>72</v>
      </c>
      <c r="E111" s="346" t="s">
        <v>73</v>
      </c>
      <c r="F111" s="5" t="str">
        <f>UnitControlCenter!$B$25</f>
        <v>quads / year</v>
      </c>
      <c r="G111" s="346" t="s">
        <v>3009</v>
      </c>
      <c r="H111" s="346" t="s">
        <v>3010</v>
      </c>
      <c r="I111" s="346" t="s">
        <v>3011</v>
      </c>
    </row>
    <row r="112" spans="1:9" ht="57">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28.5">
      <c r="A121" s="347" t="s">
        <v>2664</v>
      </c>
      <c r="B121" s="347" t="s">
        <v>2992</v>
      </c>
      <c r="C121" s="421">
        <v>1</v>
      </c>
      <c r="D121" s="346" t="s">
        <v>70</v>
      </c>
      <c r="E121" s="346" t="s">
        <v>71</v>
      </c>
      <c r="F121" s="5" t="str">
        <f>UnitControlCenter!$B$30</f>
        <v>million gallons / year</v>
      </c>
      <c r="G121" s="346" t="s">
        <v>2996</v>
      </c>
      <c r="I121" s="346"/>
    </row>
    <row r="122" spans="1:9" ht="28.5">
      <c r="A122" s="347" t="s">
        <v>2664</v>
      </c>
      <c r="B122" s="347" t="s">
        <v>2993</v>
      </c>
      <c r="C122" s="421">
        <v>1</v>
      </c>
      <c r="D122" s="346" t="s">
        <v>70</v>
      </c>
      <c r="E122" s="346" t="s">
        <v>71</v>
      </c>
      <c r="F122" s="5" t="str">
        <f>UnitControlCenter!$B$27</f>
        <v>millions of short tons / year</v>
      </c>
      <c r="G122" s="346" t="s">
        <v>2997</v>
      </c>
      <c r="I122" s="346"/>
    </row>
    <row r="123" spans="1:9" ht="14.65" thickBot="1">
      <c r="A123" s="392" t="s">
        <v>2664</v>
      </c>
      <c r="B123" s="392" t="s">
        <v>2994</v>
      </c>
      <c r="C123" s="420">
        <v>1</v>
      </c>
      <c r="D123" s="393" t="s">
        <v>70</v>
      </c>
      <c r="E123" s="393" t="s">
        <v>71</v>
      </c>
      <c r="F123" s="396" t="str">
        <f>UnitControlCenter!$B$5</f>
        <v>thousand metric tons / year</v>
      </c>
      <c r="G123" s="393" t="s">
        <v>2998</v>
      </c>
      <c r="H123" s="394"/>
      <c r="I123" s="393"/>
    </row>
    <row r="124" spans="1:9" ht="42.75">
      <c r="A124" s="347" t="s">
        <v>3145</v>
      </c>
      <c r="B124" s="347" t="s">
        <v>3004</v>
      </c>
      <c r="C124" s="421">
        <v>1</v>
      </c>
      <c r="D124" s="346" t="s">
        <v>72</v>
      </c>
      <c r="E124" s="346" t="s">
        <v>73</v>
      </c>
      <c r="F124" s="5" t="str">
        <f>UnitControlCenter!$B$31</f>
        <v>trillion BTU / year</v>
      </c>
      <c r="G124" s="346" t="s">
        <v>3012</v>
      </c>
      <c r="H124" s="81" t="s">
        <v>3013</v>
      </c>
      <c r="I124" s="346" t="s">
        <v>3014</v>
      </c>
    </row>
    <row r="125" spans="1:9" ht="57">
      <c r="A125" s="347" t="s">
        <v>3145</v>
      </c>
      <c r="B125" s="347" t="s">
        <v>2674</v>
      </c>
      <c r="C125" s="421">
        <v>1</v>
      </c>
      <c r="D125" s="346" t="s">
        <v>72</v>
      </c>
      <c r="E125" s="346" t="s">
        <v>71</v>
      </c>
      <c r="F125" s="5" t="str">
        <f>UnitControlCenter!$B$31</f>
        <v>trillion BTU / year</v>
      </c>
      <c r="G125" s="346" t="s">
        <v>3015</v>
      </c>
      <c r="H125" s="81" t="s">
        <v>3013</v>
      </c>
      <c r="I125" s="346" t="s">
        <v>3014</v>
      </c>
    </row>
    <row r="126" spans="1:9" ht="57">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57">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42.75">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57">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57">
      <c r="A130" s="347" t="s">
        <v>3145</v>
      </c>
      <c r="B130" s="347" t="s">
        <v>3006</v>
      </c>
      <c r="C130" s="421">
        <v>1</v>
      </c>
      <c r="D130" s="346" t="s">
        <v>72</v>
      </c>
      <c r="E130" s="346" t="s">
        <v>73</v>
      </c>
      <c r="F130" s="5" t="str">
        <f>UnitControlCenter!$B$31</f>
        <v>trillion BTU / year</v>
      </c>
      <c r="G130" s="346" t="s">
        <v>3108</v>
      </c>
      <c r="H130" s="81" t="s">
        <v>3103</v>
      </c>
      <c r="I130" s="346" t="s">
        <v>3104</v>
      </c>
    </row>
    <row r="131" spans="1:9" ht="71.25">
      <c r="A131" s="347" t="s">
        <v>3145</v>
      </c>
      <c r="B131" s="347" t="s">
        <v>2675</v>
      </c>
      <c r="C131" s="421">
        <v>1</v>
      </c>
      <c r="D131" s="346" t="s">
        <v>72</v>
      </c>
      <c r="E131" s="346" t="s">
        <v>71</v>
      </c>
      <c r="F131" s="5" t="str">
        <f>UnitControlCenter!$B$31</f>
        <v>trillion BTU / year</v>
      </c>
      <c r="G131" s="346" t="s">
        <v>3109</v>
      </c>
      <c r="H131" s="81" t="s">
        <v>3103</v>
      </c>
      <c r="I131" s="346" t="s">
        <v>3105</v>
      </c>
    </row>
    <row r="132" spans="1:9" ht="71.2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71.25">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85.5">
      <c r="A134" s="347" t="s">
        <v>3145</v>
      </c>
      <c r="B134" s="347" t="s">
        <v>3146</v>
      </c>
      <c r="C134" s="421">
        <v>1</v>
      </c>
      <c r="D134" s="346" t="s">
        <v>72</v>
      </c>
      <c r="E134" s="346" t="s">
        <v>73</v>
      </c>
      <c r="F134" s="5" t="str">
        <f>UnitControlCenter!$B$25</f>
        <v>quads / year</v>
      </c>
      <c r="G134" s="346" t="s">
        <v>3148</v>
      </c>
      <c r="H134" s="81" t="s">
        <v>3150</v>
      </c>
      <c r="I134" s="346" t="s">
        <v>3151</v>
      </c>
    </row>
    <row r="135" spans="1:9" ht="100.1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57">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2.7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1.2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71.25">
      <c r="A141" s="349" t="s">
        <v>2586</v>
      </c>
      <c r="B141" s="347" t="s">
        <v>106</v>
      </c>
      <c r="C141" s="421">
        <v>1</v>
      </c>
      <c r="D141" s="346" t="s">
        <v>72</v>
      </c>
      <c r="E141" s="346" t="s">
        <v>2593</v>
      </c>
      <c r="F141" s="5" t="str">
        <f>UnitControlCenter!$B$34</f>
        <v>2019 dollars / gallon</v>
      </c>
      <c r="G141" s="346" t="s">
        <v>3023</v>
      </c>
      <c r="H141" s="81" t="s">
        <v>3021</v>
      </c>
      <c r="I141" s="346" t="s">
        <v>3022</v>
      </c>
    </row>
    <row r="142" spans="1:9" ht="57">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57">
      <c r="A143" s="349" t="s">
        <v>2586</v>
      </c>
      <c r="B143" s="347" t="s">
        <v>2945</v>
      </c>
      <c r="C143" s="421">
        <v>1</v>
      </c>
      <c r="D143" s="346" t="s">
        <v>72</v>
      </c>
      <c r="E143" s="346" t="s">
        <v>2593</v>
      </c>
      <c r="F143" s="5" t="str">
        <f>UnitControlCenter!$B$35</f>
        <v>2019 dollars / barrel</v>
      </c>
      <c r="G143" s="346" t="s">
        <v>3100</v>
      </c>
      <c r="H143" s="81" t="s">
        <v>3101</v>
      </c>
      <c r="I143" s="346" t="s">
        <v>3102</v>
      </c>
    </row>
    <row r="144" spans="1:9" ht="57">
      <c r="A144" s="349" t="s">
        <v>2586</v>
      </c>
      <c r="B144" s="347" t="s">
        <v>3027</v>
      </c>
      <c r="C144" s="421">
        <v>1</v>
      </c>
      <c r="D144" s="346" t="s">
        <v>72</v>
      </c>
      <c r="E144" s="346" t="s">
        <v>2593</v>
      </c>
      <c r="F144" s="5" t="str">
        <f>UnitControlCenter!$B$34</f>
        <v>2019 dollars / gallon</v>
      </c>
      <c r="G144" s="346" t="s">
        <v>3031</v>
      </c>
      <c r="H144" s="81" t="s">
        <v>2605</v>
      </c>
      <c r="I144" s="346" t="s">
        <v>2941</v>
      </c>
    </row>
    <row r="145" spans="1:9" ht="28.9"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28.5">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c r="A148" s="349" t="s">
        <v>2587</v>
      </c>
      <c r="B148" s="347" t="s">
        <v>2590</v>
      </c>
      <c r="C148" s="421">
        <v>1</v>
      </c>
      <c r="D148" s="346" t="s">
        <v>70</v>
      </c>
      <c r="E148" s="346" t="s">
        <v>71</v>
      </c>
      <c r="F148" s="5" t="str">
        <f>UnitControlCenter!$B$39</f>
        <v>million 2019 dollars / megawatt (MW)</v>
      </c>
      <c r="G148" s="346" t="s">
        <v>2610</v>
      </c>
      <c r="I148" s="346"/>
    </row>
    <row r="149" spans="1:9">
      <c r="A149" s="349" t="s">
        <v>2587</v>
      </c>
      <c r="B149" s="347" t="s">
        <v>2591</v>
      </c>
      <c r="C149" s="421">
        <v>1</v>
      </c>
      <c r="D149" s="346" t="s">
        <v>70</v>
      </c>
      <c r="E149" s="346" t="s">
        <v>71</v>
      </c>
      <c r="F149" s="5" t="str">
        <f>UnitControlCenter!$B$39</f>
        <v>million 2019 dollars / megawatt (MW)</v>
      </c>
      <c r="G149" s="346" t="s">
        <v>2611</v>
      </c>
      <c r="I149" s="346"/>
    </row>
    <row r="150" spans="1:9">
      <c r="A150" s="349" t="s">
        <v>2587</v>
      </c>
      <c r="B150" s="347" t="s">
        <v>2592</v>
      </c>
      <c r="C150" s="421">
        <v>1</v>
      </c>
      <c r="D150" s="346" t="s">
        <v>70</v>
      </c>
      <c r="E150" s="346" t="s">
        <v>71</v>
      </c>
      <c r="F150" s="5" t="str">
        <f>UnitControlCenter!$B$39</f>
        <v>million 2019 dollars / megawatt (MW)</v>
      </c>
      <c r="G150" s="346" t="s">
        <v>2612</v>
      </c>
      <c r="I150" s="346"/>
    </row>
    <row r="151" spans="1:9" ht="28.9"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8"/>
    <col min="4" max="4" width="46" customWidth="1"/>
    <col min="5" max="5" width="9.13281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6" sqref="C16"/>
    </sheetView>
  </sheetViews>
  <sheetFormatPr defaultColWidth="8.86328125" defaultRowHeight="14.25"/>
  <cols>
    <col min="1" max="1" width="31.398437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3385</v>
      </c>
      <c r="C2" s="436" t="s">
        <v>3396</v>
      </c>
    </row>
    <row r="3" spans="1:3">
      <c r="A3" s="10" t="s">
        <v>3598</v>
      </c>
      <c r="B3" s="10" t="s">
        <v>3597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3.15" thickBot="1">
      <c r="A1" s="1" t="s">
        <v>382</v>
      </c>
      <c r="B1" s="9" t="s">
        <v>383</v>
      </c>
      <c r="C1" s="9" t="s">
        <v>385</v>
      </c>
      <c r="D1" s="9" t="s">
        <v>386</v>
      </c>
      <c r="E1" s="1" t="s">
        <v>384</v>
      </c>
    </row>
    <row r="2" spans="1:8" ht="15.4">
      <c r="A2" s="487" t="s">
        <v>548</v>
      </c>
      <c r="B2" s="488"/>
      <c r="C2" s="83"/>
      <c r="D2" s="83"/>
      <c r="E2" s="83"/>
      <c r="F2" s="83"/>
      <c r="G2" s="83"/>
      <c r="H2" s="84" t="s">
        <v>549</v>
      </c>
    </row>
    <row r="3" spans="1:8" ht="15.4">
      <c r="A3" s="85"/>
      <c r="B3" s="86"/>
      <c r="C3" s="86"/>
      <c r="D3" s="86"/>
      <c r="E3" s="86"/>
      <c r="F3" s="86"/>
      <c r="G3" s="86"/>
      <c r="H3" s="87" t="s">
        <v>550</v>
      </c>
    </row>
    <row r="4" spans="1:8">
      <c r="A4" s="88"/>
      <c r="B4" s="89"/>
      <c r="C4" s="89"/>
      <c r="D4" s="89"/>
      <c r="E4" s="89"/>
      <c r="F4" s="89"/>
      <c r="G4" s="90"/>
      <c r="H4" s="87" t="s">
        <v>551</v>
      </c>
    </row>
    <row r="5" spans="1:8" ht="14.65" thickBot="1">
      <c r="A5" s="91"/>
      <c r="B5" s="92"/>
      <c r="C5" s="92"/>
      <c r="D5" s="92"/>
      <c r="E5" s="92"/>
      <c r="F5" s="92"/>
      <c r="G5" s="92"/>
      <c r="H5" s="93"/>
    </row>
    <row r="6" spans="1:8">
      <c r="A6" s="489" t="s">
        <v>552</v>
      </c>
      <c r="B6" s="94" t="s">
        <v>553</v>
      </c>
      <c r="C6" s="94" t="s">
        <v>554</v>
      </c>
      <c r="D6" s="94" t="s">
        <v>555</v>
      </c>
      <c r="E6" s="94" t="s">
        <v>556</v>
      </c>
      <c r="F6" s="94" t="s">
        <v>557</v>
      </c>
      <c r="G6" s="94" t="s">
        <v>558</v>
      </c>
      <c r="H6" s="95" t="s">
        <v>559</v>
      </c>
    </row>
    <row r="7" spans="1:8" ht="14.65" thickBot="1">
      <c r="A7" s="490"/>
      <c r="B7" s="491" t="s">
        <v>560</v>
      </c>
      <c r="C7" s="492"/>
      <c r="D7" s="492"/>
      <c r="E7" s="492"/>
      <c r="F7" s="492"/>
      <c r="G7" s="492"/>
      <c r="H7" s="493"/>
    </row>
    <row r="8" spans="1:8" ht="1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4.6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4.6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4.6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4.6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4.6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4.6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4.65" thickBot="1">
      <c r="A34" s="105" t="s">
        <v>589</v>
      </c>
      <c r="B34" s="97">
        <v>27566.307103419644</v>
      </c>
      <c r="C34" s="97">
        <v>0.48826677857</v>
      </c>
      <c r="D34" s="97">
        <v>0.78160963399831995</v>
      </c>
      <c r="E34" s="101" t="s">
        <v>566</v>
      </c>
      <c r="F34" s="101" t="s">
        <v>566</v>
      </c>
      <c r="G34" s="101" t="s">
        <v>566</v>
      </c>
      <c r="H34" s="101" t="s">
        <v>566</v>
      </c>
    </row>
    <row r="35" spans="1:8" ht="14.6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4.6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4.6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4.6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4.6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4.65" thickBot="1">
      <c r="C62" s="7"/>
      <c r="D62" s="7"/>
    </row>
    <row r="63" spans="1:10" ht="15.4">
      <c r="A63" s="487" t="s">
        <v>620</v>
      </c>
      <c r="B63" s="488"/>
      <c r="C63" s="118"/>
      <c r="D63" s="118"/>
      <c r="E63" s="118"/>
      <c r="F63" s="118"/>
      <c r="G63" s="118"/>
      <c r="H63" s="118"/>
      <c r="I63" s="118"/>
      <c r="J63" s="84" t="s">
        <v>549</v>
      </c>
    </row>
    <row r="64" spans="1:10" ht="15.4">
      <c r="A64" s="85" t="s">
        <v>621</v>
      </c>
      <c r="B64" s="119"/>
      <c r="C64" s="120"/>
      <c r="D64" s="120"/>
      <c r="E64" s="120"/>
      <c r="F64" s="120"/>
      <c r="G64" s="120"/>
      <c r="H64" s="120"/>
      <c r="I64" s="121"/>
      <c r="J64" s="87" t="s">
        <v>550</v>
      </c>
    </row>
    <row r="65" spans="1:10" ht="15.75" thickBot="1">
      <c r="A65" s="85"/>
      <c r="B65" s="119"/>
      <c r="C65" s="120"/>
      <c r="D65" s="120"/>
      <c r="E65" s="120"/>
      <c r="F65" s="120"/>
      <c r="G65" s="120"/>
      <c r="H65" s="90"/>
      <c r="I65" s="121"/>
      <c r="J65" s="122" t="s">
        <v>551</v>
      </c>
    </row>
    <row r="66" spans="1:10">
      <c r="A66" s="494" t="s">
        <v>552</v>
      </c>
      <c r="B66" s="497" t="s">
        <v>622</v>
      </c>
      <c r="C66" s="498"/>
      <c r="D66" s="497" t="s">
        <v>623</v>
      </c>
      <c r="E66" s="499"/>
      <c r="F66" s="500"/>
      <c r="G66" s="497" t="s">
        <v>624</v>
      </c>
      <c r="H66" s="501"/>
      <c r="I66" s="501"/>
      <c r="J66" s="498"/>
    </row>
    <row r="67" spans="1:10">
      <c r="A67" s="495"/>
      <c r="B67" s="502" t="s">
        <v>625</v>
      </c>
      <c r="C67" s="503"/>
      <c r="D67" s="506" t="s">
        <v>626</v>
      </c>
      <c r="E67" s="508" t="s">
        <v>554</v>
      </c>
      <c r="F67" s="510" t="s">
        <v>555</v>
      </c>
      <c r="G67" s="512" t="s">
        <v>627</v>
      </c>
      <c r="H67" s="506" t="s">
        <v>554</v>
      </c>
      <c r="I67" s="506" t="s">
        <v>555</v>
      </c>
      <c r="J67" s="123" t="s">
        <v>553</v>
      </c>
    </row>
    <row r="68" spans="1:10">
      <c r="A68" s="495"/>
      <c r="B68" s="504"/>
      <c r="C68" s="505"/>
      <c r="D68" s="507"/>
      <c r="E68" s="509"/>
      <c r="F68" s="511"/>
      <c r="G68" s="513"/>
      <c r="H68" s="507"/>
      <c r="I68" s="507"/>
      <c r="J68" s="124" t="s">
        <v>628</v>
      </c>
    </row>
    <row r="69" spans="1:10" ht="14.65" thickBot="1">
      <c r="A69" s="496"/>
      <c r="B69" s="125" t="s">
        <v>629</v>
      </c>
      <c r="C69" s="126" t="s">
        <v>630</v>
      </c>
      <c r="D69" s="126" t="s">
        <v>631</v>
      </c>
      <c r="E69" s="485" t="s">
        <v>632</v>
      </c>
      <c r="F69" s="486"/>
      <c r="G69" s="485" t="s">
        <v>560</v>
      </c>
      <c r="H69" s="483"/>
      <c r="I69" s="483"/>
      <c r="J69" s="484"/>
    </row>
    <row r="70" spans="1:10" ht="14.6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4">
      <c r="A404" s="482" t="s">
        <v>720</v>
      </c>
      <c r="B404" s="482"/>
      <c r="C404" s="482"/>
      <c r="D404" s="482"/>
      <c r="E404" s="482"/>
      <c r="F404" s="482"/>
      <c r="G404" s="482"/>
      <c r="H404" s="155"/>
      <c r="I404" s="155"/>
      <c r="J404" s="155"/>
      <c r="K404" s="155"/>
      <c r="L404" s="155"/>
      <c r="M404" s="156" t="s">
        <v>549</v>
      </c>
    </row>
    <row r="405" spans="1:13" ht="15.4">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47.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4.65" thickBot="1">
      <c r="A409" s="168"/>
      <c r="B409" s="476" t="s">
        <v>560</v>
      </c>
      <c r="C409" s="476"/>
      <c r="D409" s="477"/>
      <c r="E409" s="475" t="s">
        <v>728</v>
      </c>
      <c r="F409" s="476"/>
      <c r="G409" s="477"/>
      <c r="H409" s="475" t="s">
        <v>560</v>
      </c>
      <c r="I409" s="483"/>
      <c r="J409" s="483"/>
      <c r="K409" s="483"/>
      <c r="L409" s="483"/>
      <c r="M409" s="484"/>
    </row>
    <row r="410" spans="1:13" ht="14.6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79" t="s">
        <v>778</v>
      </c>
      <c r="B461" s="479"/>
      <c r="C461" s="479"/>
      <c r="D461" s="479"/>
      <c r="E461" s="479"/>
      <c r="F461" s="479"/>
      <c r="G461" s="479"/>
      <c r="H461" s="479"/>
      <c r="I461" s="479"/>
      <c r="J461" s="479"/>
      <c r="K461" s="479"/>
      <c r="L461" s="479"/>
      <c r="M461" s="479"/>
      <c r="N461" s="479"/>
      <c r="O461" s="479"/>
      <c r="P461" s="479"/>
      <c r="Q461" s="479"/>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4">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3"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6.4" thickBot="1">
      <c r="A466" s="474"/>
      <c r="B466" s="475" t="s">
        <v>813</v>
      </c>
      <c r="C466" s="476"/>
      <c r="D466" s="476"/>
      <c r="E466" s="476"/>
      <c r="F466" s="476"/>
      <c r="G466" s="476"/>
      <c r="H466" s="476"/>
      <c r="I466" s="476"/>
      <c r="J466" s="476"/>
      <c r="K466" s="476"/>
      <c r="L466" s="476"/>
      <c r="M466" s="476"/>
      <c r="N466" s="476"/>
      <c r="O466" s="476"/>
      <c r="P466" s="476"/>
      <c r="Q466" s="476"/>
      <c r="R466" s="477"/>
      <c r="S466" s="195"/>
      <c r="T466" s="195"/>
      <c r="U466" s="466" t="s">
        <v>814</v>
      </c>
      <c r="V466" s="467"/>
      <c r="W466" s="475" t="s">
        <v>813</v>
      </c>
      <c r="X466" s="476"/>
      <c r="Y466" s="476"/>
      <c r="Z466" s="476"/>
      <c r="AA466" s="476"/>
      <c r="AB466" s="476"/>
      <c r="AC466" s="477"/>
      <c r="AD466" s="195"/>
      <c r="AE466" s="195"/>
      <c r="AF466" s="466" t="s">
        <v>814</v>
      </c>
      <c r="AG466" s="467"/>
      <c r="AH466" s="196" t="s">
        <v>728</v>
      </c>
      <c r="AI466" s="197" t="s">
        <v>813</v>
      </c>
      <c r="AJ466" s="198" t="s">
        <v>813</v>
      </c>
    </row>
    <row r="467" spans="1:36" ht="14.6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66" t="s">
        <v>814</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4.6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
      <c r="A508" s="184" t="s">
        <v>836</v>
      </c>
      <c r="B508" s="155"/>
      <c r="C508" s="155"/>
      <c r="D508" s="155"/>
      <c r="E508" s="155"/>
      <c r="F508" s="156"/>
      <c r="G508" s="156" t="s">
        <v>549</v>
      </c>
    </row>
    <row r="509" spans="1:36" ht="15">
      <c r="A509" s="184" t="s">
        <v>837</v>
      </c>
      <c r="B509" s="155"/>
      <c r="C509" s="155"/>
      <c r="D509" s="155"/>
      <c r="E509" s="155"/>
      <c r="F509" s="156"/>
      <c r="G509" s="156" t="s">
        <v>550</v>
      </c>
    </row>
    <row r="510" spans="1:36">
      <c r="A510" s="155"/>
      <c r="B510" s="155"/>
      <c r="C510" s="155"/>
      <c r="D510" s="155"/>
      <c r="E510" s="155"/>
      <c r="F510" s="156"/>
      <c r="G510" s="156" t="s">
        <v>551</v>
      </c>
    </row>
    <row r="511" spans="1:36" ht="14.6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4.65" thickBot="1">
      <c r="A513" s="214" t="s">
        <v>839</v>
      </c>
      <c r="B513" s="476" t="s">
        <v>560</v>
      </c>
      <c r="C513" s="476"/>
      <c r="D513" s="476"/>
      <c r="E513" s="476"/>
      <c r="F513" s="476"/>
      <c r="G513" s="477"/>
    </row>
    <row r="514" spans="1:7" ht="14.6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4.65" thickBot="1">
      <c r="A580" s="172" t="s">
        <v>877</v>
      </c>
      <c r="B580" s="129" t="s">
        <v>213</v>
      </c>
      <c r="C580" s="129" t="s">
        <v>213</v>
      </c>
      <c r="D580" s="170" t="s">
        <v>695</v>
      </c>
      <c r="E580" s="129" t="s">
        <v>213</v>
      </c>
      <c r="F580" s="129" t="s">
        <v>213</v>
      </c>
      <c r="G580" s="129" t="s">
        <v>213</v>
      </c>
    </row>
    <row r="581" spans="1:7" ht="14.6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4">
      <c r="A593" s="157" t="s">
        <v>887</v>
      </c>
      <c r="B593" s="155"/>
      <c r="C593" s="155"/>
      <c r="D593" s="155"/>
      <c r="E593" s="155"/>
      <c r="F593" s="155"/>
      <c r="G593" s="156" t="s">
        <v>549</v>
      </c>
    </row>
    <row r="594" spans="1:7" ht="15.4">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68" t="s">
        <v>552</v>
      </c>
      <c r="B597" s="228" t="s">
        <v>888</v>
      </c>
      <c r="C597" s="228" t="s">
        <v>889</v>
      </c>
      <c r="D597" s="228" t="s">
        <v>890</v>
      </c>
      <c r="E597" s="228" t="s">
        <v>726</v>
      </c>
      <c r="F597" s="228" t="s">
        <v>557</v>
      </c>
      <c r="G597" s="228" t="s">
        <v>558</v>
      </c>
    </row>
    <row r="598" spans="1:7" ht="14.65" thickBot="1">
      <c r="A598" s="469"/>
      <c r="B598" s="470" t="s">
        <v>560</v>
      </c>
      <c r="C598" s="471"/>
      <c r="D598" s="471"/>
      <c r="E598" s="471"/>
      <c r="F598" s="471"/>
      <c r="G598" s="472"/>
    </row>
    <row r="599" spans="1:7" ht="14.6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
      <c r="A628" s="478" t="s">
        <v>917</v>
      </c>
      <c r="B628" s="478"/>
      <c r="C628" s="155"/>
      <c r="D628" s="155"/>
      <c r="E628" s="155"/>
      <c r="F628" s="155"/>
      <c r="G628" s="155"/>
      <c r="H628" s="156" t="s">
        <v>549</v>
      </c>
    </row>
    <row r="629" spans="1:8" ht="15.4">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4.65" thickBot="1">
      <c r="A631" s="155"/>
      <c r="B631" s="155"/>
      <c r="C631" s="155"/>
      <c r="D631" s="155"/>
      <c r="E631" s="155"/>
      <c r="F631" s="155"/>
      <c r="G631" s="155"/>
      <c r="H631" s="235"/>
    </row>
    <row r="632" spans="1:8">
      <c r="A632" s="460" t="s">
        <v>918</v>
      </c>
      <c r="B632" s="236" t="s">
        <v>919</v>
      </c>
      <c r="C632" s="237" t="s">
        <v>554</v>
      </c>
      <c r="D632" s="237" t="s">
        <v>555</v>
      </c>
      <c r="E632" s="237" t="s">
        <v>726</v>
      </c>
      <c r="F632" s="238" t="s">
        <v>557</v>
      </c>
      <c r="G632" s="239" t="s">
        <v>558</v>
      </c>
      <c r="H632" s="240" t="s">
        <v>727</v>
      </c>
    </row>
    <row r="633" spans="1:8" ht="14.65" thickBot="1">
      <c r="A633" s="461"/>
      <c r="B633" s="462" t="s">
        <v>560</v>
      </c>
      <c r="C633" s="463"/>
      <c r="D633" s="463"/>
      <c r="E633" s="463"/>
      <c r="F633" s="463"/>
      <c r="G633" s="463"/>
      <c r="H633" s="464"/>
    </row>
    <row r="634" spans="1:8" ht="14.6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28.5">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5.75">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28.5">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5.75">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4.65" thickBot="1"/>
    <row r="677" spans="1:9" ht="14.6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5" t="s">
        <v>977</v>
      </c>
      <c r="F680" s="465"/>
      <c r="G680" s="465"/>
      <c r="H680" s="465"/>
      <c r="I680" s="465"/>
    </row>
    <row r="681" spans="1:9">
      <c r="A681" s="10" t="s">
        <v>978</v>
      </c>
      <c r="B681" s="7">
        <f>B680/1000</f>
        <v>-911.92899999999997</v>
      </c>
      <c r="C681" s="5">
        <f>C680*H694/1000</f>
        <v>9.2959999999999994</v>
      </c>
      <c r="D681" s="5">
        <f>D680*H696/1000</f>
        <v>7.42</v>
      </c>
      <c r="E681" s="465"/>
      <c r="F681" s="465"/>
      <c r="G681" s="465"/>
      <c r="H681" s="465"/>
      <c r="I681" s="465"/>
    </row>
    <row r="682" spans="1:9">
      <c r="A682" s="4"/>
      <c r="B682" s="7"/>
    </row>
    <row r="683" spans="1:9" ht="14.65" thickBot="1">
      <c r="A683" s="4"/>
      <c r="B683" s="7"/>
    </row>
    <row r="684" spans="1:9" ht="14.6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2">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75">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75">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75">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75">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4.65">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75">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75">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75">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18.75">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75">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75">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4.65">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4.65">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75">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75">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75">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75">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4.65">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75">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4.65">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75">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4.65">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75">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75">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75">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517" t="s">
        <v>11</v>
      </c>
      <c r="B1" s="517"/>
      <c r="C1" s="517"/>
      <c r="D1" s="517"/>
      <c r="E1" s="517"/>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4.65" thickBot="1">
      <c r="A57" s="10" t="s">
        <v>177</v>
      </c>
    </row>
    <row r="58" spans="1:5" ht="14.65" thickBot="1">
      <c r="A58" s="12">
        <v>194000</v>
      </c>
      <c r="B58" s="10" t="s">
        <v>181</v>
      </c>
    </row>
    <row r="60" spans="1:5">
      <c r="A60" s="517" t="s">
        <v>182</v>
      </c>
      <c r="B60" s="517"/>
      <c r="C60" s="517"/>
      <c r="D60" s="517"/>
      <c r="E60" s="517"/>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417</v>
      </c>
      <c r="B88" s="15">
        <f>(B86-B85)/B85</f>
        <v>1.0254083484573502</v>
      </c>
    </row>
    <row r="89" spans="1:39">
      <c r="A89" s="517" t="s">
        <v>183</v>
      </c>
      <c r="B89" s="517"/>
      <c r="C89" s="517"/>
      <c r="D89" s="517"/>
      <c r="E89" s="517"/>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4.65" thickBot="1">
      <c r="A95" s="10">
        <v>8.0274920000000005</v>
      </c>
      <c r="B95" s="10" t="s">
        <v>419</v>
      </c>
      <c r="E95" s="10" t="s">
        <v>428</v>
      </c>
      <c r="L95" s="16"/>
    </row>
    <row r="96" spans="1:39" ht="14.65" thickBot="1">
      <c r="A96" s="17">
        <f>(A94-A95)/A95</f>
        <v>0.65158059329115492</v>
      </c>
      <c r="B96" s="10" t="s">
        <v>420</v>
      </c>
      <c r="C96" s="18"/>
      <c r="E96" s="10" t="s">
        <v>188</v>
      </c>
    </row>
    <row r="98" spans="1:5">
      <c r="A98" s="517" t="s">
        <v>184</v>
      </c>
      <c r="B98" s="517"/>
      <c r="C98" s="517"/>
      <c r="D98" s="517"/>
      <c r="E98" s="517"/>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4.65" thickBot="1">
      <c r="A106" s="10">
        <f>1/A105</f>
        <v>139.56043956043956</v>
      </c>
      <c r="B106" s="10" t="s">
        <v>436</v>
      </c>
    </row>
    <row r="107" spans="1:5" ht="14.65" thickBot="1">
      <c r="A107" s="20">
        <f>(A106-A103)/A103</f>
        <v>0.53846153846153832</v>
      </c>
      <c r="B107" s="10" t="s">
        <v>438</v>
      </c>
    </row>
    <row r="108" spans="1:5">
      <c r="A108" s="21"/>
    </row>
    <row r="109" spans="1:5">
      <c r="A109" s="517" t="s">
        <v>186</v>
      </c>
      <c r="B109" s="517"/>
      <c r="C109" s="517"/>
      <c r="D109" s="517"/>
      <c r="E109" s="517"/>
    </row>
    <row r="110" spans="1:5" ht="14.65" thickBot="1"/>
    <row r="111" spans="1:5" ht="14.65" thickBot="1">
      <c r="A111" s="20">
        <f>A122</f>
        <v>0.20481927710843381</v>
      </c>
      <c r="B111" s="10" t="s">
        <v>440</v>
      </c>
    </row>
    <row r="113" spans="1:14">
      <c r="A113" s="517" t="s">
        <v>185</v>
      </c>
      <c r="B113" s="517"/>
      <c r="C113" s="517"/>
      <c r="D113" s="517"/>
      <c r="E113" s="517"/>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4.65" thickBot="1">
      <c r="A121" s="10">
        <f>1/A120</f>
        <v>2.9367469879518069</v>
      </c>
      <c r="B121" s="10" t="s">
        <v>436</v>
      </c>
    </row>
    <row r="122" spans="1:14" ht="14.65" thickBot="1">
      <c r="A122" s="20">
        <f>(A121-A118)/A118</f>
        <v>0.20481927710843381</v>
      </c>
      <c r="B122" s="10" t="s">
        <v>438</v>
      </c>
    </row>
    <row r="124" spans="1:14">
      <c r="A124" s="517" t="s">
        <v>441</v>
      </c>
      <c r="B124" s="517"/>
      <c r="C124" s="517"/>
      <c r="D124" s="517"/>
      <c r="E124" s="517"/>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4.65" thickBot="1">
      <c r="A130" s="10">
        <f>1/A129</f>
        <v>0.93457943925233644</v>
      </c>
      <c r="B130" s="10" t="s">
        <v>446</v>
      </c>
      <c r="F130" s="25"/>
      <c r="M130" s="16"/>
      <c r="N130" s="16"/>
    </row>
    <row r="131" spans="1:14" ht="14.65" thickBot="1">
      <c r="A131" s="20">
        <f>(A130-A128)/A128</f>
        <v>0.73592369435785332</v>
      </c>
      <c r="B131" s="10" t="s">
        <v>438</v>
      </c>
      <c r="F131" s="25"/>
    </row>
    <row r="132" spans="1:14">
      <c r="J132" s="27"/>
    </row>
    <row r="133" spans="1:14">
      <c r="A133" s="22"/>
      <c r="B133" s="16"/>
      <c r="C133" s="16"/>
    </row>
    <row r="134" spans="1:14">
      <c r="A134" s="517" t="s">
        <v>110</v>
      </c>
      <c r="B134" s="517"/>
      <c r="C134" s="517"/>
      <c r="D134" s="517"/>
      <c r="E134" s="517"/>
    </row>
    <row r="135" spans="1:14">
      <c r="A135" s="28" t="s">
        <v>460</v>
      </c>
      <c r="B135" s="29"/>
      <c r="C135" s="29"/>
      <c r="D135" s="29"/>
      <c r="E135" s="29"/>
      <c r="F135" s="29"/>
      <c r="G135" s="29"/>
    </row>
    <row r="136" spans="1:14">
      <c r="A136" s="30"/>
      <c r="B136" s="514" t="s">
        <v>461</v>
      </c>
      <c r="C136" s="515"/>
      <c r="D136" s="515"/>
      <c r="E136" s="516"/>
      <c r="F136" s="29"/>
      <c r="G136" s="29"/>
    </row>
    <row r="137" spans="1:14">
      <c r="A137" s="31"/>
      <c r="B137" s="514" t="s">
        <v>462</v>
      </c>
      <c r="C137" s="516"/>
      <c r="D137" s="514" t="s">
        <v>463</v>
      </c>
      <c r="E137" s="516"/>
      <c r="F137" s="29"/>
      <c r="G137" s="29"/>
    </row>
    <row r="138" spans="1:14">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7" t="s">
        <v>189</v>
      </c>
      <c r="B165" s="517"/>
      <c r="C165" s="517"/>
      <c r="D165" s="517"/>
      <c r="E165" s="517"/>
    </row>
    <row r="166" spans="1:7" ht="14.65" thickBot="1">
      <c r="A166" s="24" t="s">
        <v>190</v>
      </c>
      <c r="B166" s="18">
        <v>0.4</v>
      </c>
    </row>
    <row r="167" spans="1:7" ht="14.65" thickBot="1">
      <c r="A167" s="10" t="s">
        <v>191</v>
      </c>
      <c r="B167" s="46">
        <f>(1+B166)^(1/(2020-2010))-1</f>
        <v>3.4219694129380196E-2</v>
      </c>
    </row>
    <row r="168" spans="1:7">
      <c r="B168" s="47"/>
    </row>
    <row r="169" spans="1:7">
      <c r="A169" s="517" t="s">
        <v>449</v>
      </c>
      <c r="B169" s="517"/>
    </row>
    <row r="170" spans="1:7">
      <c r="A170" s="24" t="s">
        <v>450</v>
      </c>
      <c r="B170" s="48">
        <v>972.7</v>
      </c>
    </row>
    <row r="171" spans="1:7" ht="14.65" thickBot="1">
      <c r="A171" s="24" t="s">
        <v>451</v>
      </c>
      <c r="B171" s="49">
        <f>400.9+53.5+276.5+255.7+63.5+462.5+B170+975.4+227.6+436.5</f>
        <v>4124.8</v>
      </c>
    </row>
    <row r="172" spans="1:7" ht="14.65" thickBot="1">
      <c r="A172" s="24" t="s">
        <v>452</v>
      </c>
      <c r="B172" s="46">
        <f>B170/B171</f>
        <v>0.23581749418153608</v>
      </c>
    </row>
    <row r="173" spans="1:7">
      <c r="B173" s="47"/>
    </row>
    <row r="174" spans="1:7">
      <c r="A174" s="517" t="s">
        <v>198</v>
      </c>
      <c r="B174" s="517"/>
      <c r="C174" s="517"/>
      <c r="D174" s="517"/>
      <c r="E174" s="517"/>
    </row>
    <row r="175" spans="1:7" ht="14.65" thickBot="1">
      <c r="A175" s="24" t="s">
        <v>459</v>
      </c>
      <c r="B175" s="47">
        <v>0.1246</v>
      </c>
    </row>
    <row r="176" spans="1:7" ht="14.65" thickBot="1">
      <c r="A176" s="24" t="s">
        <v>454</v>
      </c>
      <c r="B176" s="46">
        <f>1-B175</f>
        <v>0.87539999999999996</v>
      </c>
    </row>
    <row r="178" spans="1:5">
      <c r="A178" s="517" t="s">
        <v>192</v>
      </c>
      <c r="B178" s="517"/>
      <c r="C178" s="517"/>
      <c r="D178" s="517"/>
      <c r="E178" s="517"/>
    </row>
    <row r="179" spans="1:5">
      <c r="A179" s="26" t="s">
        <v>456</v>
      </c>
      <c r="B179" s="10">
        <v>197000</v>
      </c>
    </row>
    <row r="180" spans="1:5" ht="14.65" thickBot="1">
      <c r="A180" s="10" t="s">
        <v>457</v>
      </c>
      <c r="B180" s="10">
        <v>175000</v>
      </c>
    </row>
    <row r="181" spans="1:5" ht="14.65" thickBot="1">
      <c r="A181" s="10" t="s">
        <v>193</v>
      </c>
      <c r="B181" s="20">
        <f>B179/B180</f>
        <v>1.1257142857142857</v>
      </c>
    </row>
    <row r="183" spans="1:5">
      <c r="A183" s="517" t="s">
        <v>194</v>
      </c>
      <c r="B183" s="517"/>
      <c r="C183" s="517"/>
      <c r="D183" s="517"/>
      <c r="E183" s="517"/>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4.65" thickBot="1">
      <c r="A188" s="24" t="s">
        <v>2385</v>
      </c>
      <c r="B188" s="16">
        <f>(1-B185)^B186</f>
        <v>0.44858421050781644</v>
      </c>
    </row>
    <row r="189" spans="1:5" ht="14.65" thickBot="1">
      <c r="A189" s="24" t="s">
        <v>2386</v>
      </c>
      <c r="B189" s="20">
        <f>(B187-B188)/B187</f>
        <v>0.33186409400289502</v>
      </c>
    </row>
    <row r="191" spans="1:5">
      <c r="A191" s="517" t="s">
        <v>208</v>
      </c>
      <c r="B191" s="517"/>
      <c r="C191" s="517"/>
      <c r="D191" s="517"/>
      <c r="E191" s="517"/>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4.65" thickBot="1">
      <c r="A196" s="10" t="s">
        <v>206</v>
      </c>
      <c r="B196" s="23">
        <f>B195*B194</f>
        <v>6800000</v>
      </c>
    </row>
    <row r="197" spans="1:3" ht="14.6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2020-09-09T20:39:59Z</dcterms:modified>
</cp:coreProperties>
</file>