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virginia\InputData\elec\MCGLT\"/>
    </mc:Choice>
  </mc:AlternateContent>
  <bookViews>
    <workbookView xWindow="0" yWindow="458" windowWidth="28800" windowHeight="16238" activeTab="1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F11" i="11" l="1"/>
  <c r="E11" i="11"/>
  <c r="D11" i="11"/>
  <c r="D12" i="11"/>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I11" i="10"/>
  <c r="G11" i="10"/>
  <c r="F25" i="10" s="1"/>
  <c r="F11" i="10"/>
  <c r="B26" i="9"/>
  <c r="AZ22" i="9"/>
  <c r="AZ23" i="9" s="1"/>
  <c r="AY22" i="9"/>
  <c r="AY23" i="9" s="1"/>
  <c r="AX22" i="9"/>
  <c r="AW22" i="9"/>
  <c r="AW23" i="9" s="1"/>
  <c r="AV22" i="9"/>
  <c r="AV23" i="9" s="1"/>
  <c r="AU22" i="9"/>
  <c r="AU23"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G11" i="11" s="1"/>
  <c r="E4" i="7"/>
  <c r="F4" i="7" s="1"/>
  <c r="E12" i="10" s="1"/>
  <c r="D4" i="7"/>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B27" i="9" l="1"/>
  <c r="G26" i="11" s="1"/>
  <c r="D22" i="10"/>
  <c r="D18" i="10"/>
  <c r="D32" i="10"/>
  <c r="D2" i="10"/>
  <c r="D20" i="10"/>
  <c r="D25" i="10"/>
  <c r="H11" i="11"/>
  <c r="F25" i="11"/>
  <c r="D4" i="10"/>
  <c r="D14" i="10"/>
  <c r="D6" i="10"/>
  <c r="D16" i="10"/>
  <c r="D24" i="10"/>
  <c r="D8" i="10"/>
  <c r="G12" i="10"/>
  <c r="E11" i="10"/>
  <c r="E25" i="10" s="1"/>
  <c r="D25" i="11"/>
  <c r="B23" i="9"/>
  <c r="F23" i="9"/>
  <c r="J23" i="9"/>
  <c r="N23" i="9"/>
  <c r="R23" i="9"/>
  <c r="V23" i="9"/>
  <c r="Z23" i="9"/>
  <c r="AD23" i="9"/>
  <c r="AH23" i="9"/>
  <c r="AL23" i="9"/>
  <c r="AP23" i="9"/>
  <c r="AT23" i="9"/>
  <c r="H11" i="10"/>
  <c r="D24" i="11" l="1"/>
  <c r="D2" i="11"/>
  <c r="C18" i="11"/>
  <c r="F12" i="11"/>
  <c r="C24" i="11"/>
  <c r="C6" i="11"/>
  <c r="C4" i="11"/>
  <c r="C2" i="11"/>
  <c r="C28" i="11"/>
  <c r="D32" i="11"/>
  <c r="D22" i="11"/>
  <c r="E12" i="11"/>
  <c r="C8" i="11"/>
  <c r="D16" i="11"/>
  <c r="D14" i="11"/>
  <c r="D4" i="11"/>
  <c r="D20" i="11"/>
  <c r="D10" i="11"/>
  <c r="C10" i="11"/>
  <c r="C32" i="11"/>
  <c r="C22" i="11"/>
  <c r="D6" i="11"/>
  <c r="D30" i="11"/>
  <c r="D8" i="11"/>
  <c r="C16" i="11"/>
  <c r="C14" i="11"/>
  <c r="C20" i="11"/>
  <c r="C30" i="11"/>
  <c r="D28" i="11"/>
  <c r="D18" i="11"/>
  <c r="C12" i="10" a="1"/>
  <c r="C12" i="10" s="1"/>
  <c r="G12" i="11"/>
  <c r="H12" i="10"/>
  <c r="C12" i="11" l="1"/>
  <c r="C26" i="10"/>
  <c r="H12" i="11"/>
  <c r="I12" i="10"/>
  <c r="I12" i="11" s="1"/>
  <c r="D26" i="10"/>
  <c r="E26" i="10"/>
  <c r="F26" i="10"/>
  <c r="F26" i="11"/>
  <c r="C26" i="11" l="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<sst xmlns="http://schemas.openxmlformats.org/spreadsheetml/2006/main" count="220159" uniqueCount="21677">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</sst>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xVal>
          <c:yVal>
            <c:numRef>
              <c:f>'[1]Annual Additions'!$X$30:$X$54</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xVal>
          <c:yVal>
            <c:numRef>
              <c:f>'[1]Annual Additions'!$X$61:$X$80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Addition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2.6875" defaultRowHeight="15" customHeight="1" x14ac:dyDescent="0.35"/>
  <cols>
    <col min="1" max="1" width="20.3125" customWidth="1"/>
    <col min="2" max="2" width="48.8125" customWidth="1"/>
    <col min="3" max="3" width="23.6875" customWidth="1"/>
    <col min="4" max="4" width="46.1875" customWidth="1"/>
    <col min="5" max="5" width="46.8125" customWidth="1"/>
    <col min="6" max="26" width="7.6875" customWidth="1"/>
  </cols>
  <sheetData>
    <row r="1" spans="1:4" ht="14.25" x14ac:dyDescent="0.45">
      <c r="A1" s="1" t="s">
        <v>0</v>
      </c>
      <c r="B1" s="2" t="s">
        <v>1</v>
      </c>
    </row>
    <row r="2" spans="1:4" ht="15" customHeight="1" x14ac:dyDescent="0.35">
      <c r="B2" s="2" t="s">
        <v>2</v>
      </c>
    </row>
    <row r="3" spans="1:4" ht="14.25" x14ac:dyDescent="0.45">
      <c r="A3" s="1" t="s">
        <v>3</v>
      </c>
      <c r="B3" s="3" t="s">
        <v>4</v>
      </c>
      <c r="D3" s="3" t="s">
        <v>5</v>
      </c>
    </row>
    <row r="4" spans="1:4" ht="14.25" x14ac:dyDescent="0.45">
      <c r="B4" s="4" t="s">
        <v>6</v>
      </c>
      <c r="D4" s="5" t="s">
        <v>7</v>
      </c>
    </row>
    <row r="5" spans="1:4" ht="14.25" x14ac:dyDescent="0.45">
      <c r="B5" s="4">
        <v>2018</v>
      </c>
      <c r="D5" s="4">
        <v>2012</v>
      </c>
    </row>
    <row r="6" spans="1:4" ht="14.25" x14ac:dyDescent="0.45">
      <c r="B6" s="5" t="s">
        <v>8</v>
      </c>
      <c r="D6" s="5" t="s">
        <v>9</v>
      </c>
    </row>
    <row r="7" spans="1:4" ht="14.25" x14ac:dyDescent="0.45">
      <c r="B7" s="5" t="s">
        <v>10</v>
      </c>
      <c r="D7" s="5" t="s">
        <v>11</v>
      </c>
    </row>
    <row r="8" spans="1:4" ht="14.25" x14ac:dyDescent="0.45">
      <c r="B8" s="5" t="s">
        <v>12</v>
      </c>
      <c r="D8" s="5" t="s">
        <v>13</v>
      </c>
    </row>
    <row r="10" spans="1:4" ht="14.25" x14ac:dyDescent="0.45">
      <c r="B10" s="3" t="s">
        <v>14</v>
      </c>
      <c r="D10" s="3" t="s">
        <v>15</v>
      </c>
    </row>
    <row r="11" spans="1:4" ht="14.25" x14ac:dyDescent="0.45">
      <c r="B11" s="5" t="s">
        <v>16</v>
      </c>
      <c r="D11" s="5" t="s">
        <v>17</v>
      </c>
    </row>
    <row r="12" spans="1:4" ht="14.25" x14ac:dyDescent="0.45">
      <c r="B12" s="4">
        <v>2012</v>
      </c>
      <c r="D12" s="4">
        <v>2020</v>
      </c>
    </row>
    <row r="13" spans="1:4" ht="14.25" x14ac:dyDescent="0.45">
      <c r="B13" s="5" t="s">
        <v>18</v>
      </c>
      <c r="D13" s="5" t="s">
        <v>19</v>
      </c>
    </row>
    <row r="14" spans="1:4" ht="14.25" x14ac:dyDescent="0.45">
      <c r="B14" s="6" t="s">
        <v>20</v>
      </c>
      <c r="D14" s="6" t="s">
        <v>21</v>
      </c>
    </row>
    <row r="15" spans="1:4" ht="14.25" x14ac:dyDescent="0.45">
      <c r="B15" s="5" t="s">
        <v>22</v>
      </c>
      <c r="D15" s="5" t="s">
        <v>23</v>
      </c>
    </row>
    <row r="17" spans="1:2" ht="14.25" x14ac:dyDescent="0.45">
      <c r="B17" s="3" t="s">
        <v>24</v>
      </c>
    </row>
    <row r="18" spans="1:2" ht="14.25" x14ac:dyDescent="0.45">
      <c r="B18" s="5" t="s">
        <v>25</v>
      </c>
    </row>
    <row r="19" spans="1:2" ht="14.25" x14ac:dyDescent="0.45">
      <c r="B19" s="4">
        <v>2020</v>
      </c>
    </row>
    <row r="20" spans="1:2" ht="14.25" x14ac:dyDescent="0.45">
      <c r="B20" s="5" t="s">
        <v>26</v>
      </c>
    </row>
    <row r="21" spans="1:2" ht="15.75" customHeight="1" x14ac:dyDescent="0.45">
      <c r="B21" s="6" t="s">
        <v>27</v>
      </c>
    </row>
    <row r="22" spans="1:2" ht="15.75" customHeight="1" x14ac:dyDescent="0.45">
      <c r="B22" s="5" t="s">
        <v>28</v>
      </c>
    </row>
    <row r="23" spans="1:2" ht="15.75" customHeight="1" x14ac:dyDescent="0.45">
      <c r="B23" s="6"/>
    </row>
    <row r="24" spans="1:2" ht="15.75" customHeight="1" x14ac:dyDescent="0.45">
      <c r="A24" s="5" t="s">
        <v>29</v>
      </c>
      <c r="B24" s="5">
        <v>2.5</v>
      </c>
    </row>
    <row r="25" spans="1:2" ht="15.75" customHeight="1" x14ac:dyDescent="0.45">
      <c r="B25" s="6"/>
    </row>
    <row r="26" spans="1:2" ht="15.75" customHeight="1" x14ac:dyDescent="0.45">
      <c r="B26" s="7" t="s">
        <v>30</v>
      </c>
    </row>
    <row r="27" spans="1:2" ht="15.75" customHeight="1" x14ac:dyDescent="0.45">
      <c r="B27" s="8" t="s">
        <v>31</v>
      </c>
    </row>
    <row r="28" spans="1:2" ht="15.75" customHeight="1" x14ac:dyDescent="0.35"/>
    <row r="29" spans="1:2" ht="15.75" customHeight="1" x14ac:dyDescent="0.45">
      <c r="A29" s="1" t="s">
        <v>32</v>
      </c>
    </row>
    <row r="30" spans="1:2" ht="15.75" customHeight="1" x14ac:dyDescent="0.45">
      <c r="A30" s="5" t="s">
        <v>33</v>
      </c>
    </row>
    <row r="31" spans="1:2" ht="15.75" customHeight="1" x14ac:dyDescent="0.45">
      <c r="A31" s="5" t="s">
        <v>34</v>
      </c>
    </row>
    <row r="32" spans="1:2" ht="15.75" customHeight="1" x14ac:dyDescent="0.45">
      <c r="A32" s="5" t="s">
        <v>35</v>
      </c>
    </row>
    <row r="33" spans="1:5" ht="15.75" customHeight="1" x14ac:dyDescent="0.45">
      <c r="A33" s="5" t="s">
        <v>36</v>
      </c>
    </row>
    <row r="34" spans="1:5" ht="15.75" customHeight="1" x14ac:dyDescent="0.35"/>
    <row r="35" spans="1:5" ht="15.75" customHeight="1" x14ac:dyDescent="0.45">
      <c r="A35" s="9" t="s">
        <v>37</v>
      </c>
    </row>
    <row r="36" spans="1:5" ht="15.75" customHeight="1" x14ac:dyDescent="0.35"/>
    <row r="37" spans="1:5" ht="15.75" customHeight="1" x14ac:dyDescent="0.35"/>
    <row r="38" spans="1:5" ht="15.75" customHeight="1" x14ac:dyDescent="0.35"/>
    <row r="39" spans="1:5" ht="15.75" customHeight="1" x14ac:dyDescent="0.35"/>
    <row r="40" spans="1:5" ht="15.75" customHeight="1" x14ac:dyDescent="0.35"/>
    <row r="41" spans="1:5" ht="15.75" customHeight="1" x14ac:dyDescent="0.35"/>
    <row r="42" spans="1:5" ht="15.75" customHeight="1" x14ac:dyDescent="0.35"/>
    <row r="43" spans="1:5" ht="15.75" customHeight="1" x14ac:dyDescent="0.45">
      <c r="B43" s="6"/>
    </row>
    <row r="44" spans="1:5" ht="15.75" customHeight="1" x14ac:dyDescent="0.45">
      <c r="B44" s="6"/>
    </row>
    <row r="45" spans="1:5" ht="15.75" customHeight="1" x14ac:dyDescent="0.45">
      <c r="B45" s="6"/>
    </row>
    <row r="46" spans="1:5" ht="15.75" customHeight="1" x14ac:dyDescent="0.45">
      <c r="B46" s="6"/>
    </row>
    <row r="47" spans="1:5" ht="15.75" customHeight="1" x14ac:dyDescent="0.45">
      <c r="A47" s="1"/>
      <c r="B47" s="6"/>
    </row>
    <row r="48" spans="1:5" ht="15.75" customHeight="1" x14ac:dyDescent="0.45">
      <c r="A48" s="3"/>
      <c r="B48" s="3" t="s">
        <v>38</v>
      </c>
      <c r="C48" s="3" t="s">
        <v>39</v>
      </c>
      <c r="D48" s="3" t="s">
        <v>40</v>
      </c>
      <c r="E48" s="3" t="s">
        <v>41</v>
      </c>
    </row>
    <row r="49" spans="1:5" ht="15.75" customHeight="1" x14ac:dyDescent="0.45">
      <c r="A49" s="1" t="s">
        <v>42</v>
      </c>
      <c r="B49" s="5" t="s">
        <v>43</v>
      </c>
      <c r="C49" s="10" t="s">
        <v>44</v>
      </c>
      <c r="D49" s="10" t="s">
        <v>45</v>
      </c>
      <c r="E49" s="10" t="s">
        <v>46</v>
      </c>
    </row>
    <row r="50" spans="1:5" ht="15.75" customHeight="1" x14ac:dyDescent="0.45">
      <c r="A50" s="1" t="s">
        <v>47</v>
      </c>
      <c r="B50" s="5" t="s">
        <v>43</v>
      </c>
      <c r="C50" s="10" t="s">
        <v>44</v>
      </c>
      <c r="D50" s="10" t="s">
        <v>45</v>
      </c>
      <c r="E50" s="10" t="s">
        <v>46</v>
      </c>
    </row>
    <row r="51" spans="1:5" ht="15.75" customHeight="1" x14ac:dyDescent="0.45">
      <c r="A51" s="1" t="s">
        <v>48</v>
      </c>
      <c r="B51" s="5" t="s">
        <v>43</v>
      </c>
      <c r="C51" s="10" t="s">
        <v>44</v>
      </c>
      <c r="D51" s="10" t="s">
        <v>45</v>
      </c>
      <c r="E51" s="10" t="s">
        <v>49</v>
      </c>
    </row>
    <row r="52" spans="1:5" ht="15.75" customHeight="1" x14ac:dyDescent="0.45">
      <c r="A52" s="1" t="s">
        <v>50</v>
      </c>
      <c r="B52" s="5" t="s">
        <v>51</v>
      </c>
      <c r="C52" s="10" t="s">
        <v>52</v>
      </c>
      <c r="D52" s="10" t="s">
        <v>45</v>
      </c>
      <c r="E52" s="10" t="s">
        <v>53</v>
      </c>
    </row>
    <row r="53" spans="1:5" ht="15.75" customHeight="1" x14ac:dyDescent="0.45">
      <c r="A53" s="1" t="s">
        <v>54</v>
      </c>
      <c r="B53" s="5" t="s">
        <v>55</v>
      </c>
      <c r="C53" s="10" t="s">
        <v>56</v>
      </c>
      <c r="D53" s="10" t="s">
        <v>57</v>
      </c>
      <c r="E53" s="10" t="s">
        <v>58</v>
      </c>
    </row>
    <row r="54" spans="1:5" ht="15.75" customHeight="1" x14ac:dyDescent="0.45">
      <c r="A54" s="1" t="s">
        <v>59</v>
      </c>
      <c r="B54" s="5" t="s">
        <v>55</v>
      </c>
      <c r="C54" s="10" t="s">
        <v>56</v>
      </c>
      <c r="D54" s="10" t="s">
        <v>57</v>
      </c>
      <c r="E54" s="10" t="s">
        <v>58</v>
      </c>
    </row>
    <row r="55" spans="1:5" ht="15.75" customHeight="1" x14ac:dyDescent="0.45">
      <c r="A55" s="1" t="s">
        <v>60</v>
      </c>
      <c r="B55" s="10" t="s">
        <v>61</v>
      </c>
      <c r="C55" s="10" t="s">
        <v>44</v>
      </c>
      <c r="D55" s="10" t="s">
        <v>45</v>
      </c>
      <c r="E55" s="10" t="s">
        <v>46</v>
      </c>
    </row>
    <row r="56" spans="1:5" ht="15.75" customHeight="1" x14ac:dyDescent="0.45">
      <c r="A56" s="1" t="s">
        <v>62</v>
      </c>
      <c r="B56" s="5" t="s">
        <v>43</v>
      </c>
      <c r="C56" s="10" t="s">
        <v>44</v>
      </c>
      <c r="D56" s="10" t="s">
        <v>45</v>
      </c>
      <c r="E56" s="10" t="s">
        <v>46</v>
      </c>
    </row>
    <row r="57" spans="1:5" ht="15.75" customHeight="1" x14ac:dyDescent="0.45">
      <c r="A57" s="1" t="s">
        <v>63</v>
      </c>
      <c r="B57" s="5" t="s">
        <v>51</v>
      </c>
      <c r="C57" s="10" t="s">
        <v>44</v>
      </c>
      <c r="D57" s="10" t="s">
        <v>45</v>
      </c>
      <c r="E57" s="10" t="s">
        <v>64</v>
      </c>
    </row>
    <row r="58" spans="1:5" ht="15.75" customHeight="1" x14ac:dyDescent="0.45">
      <c r="A58" s="1" t="s">
        <v>65</v>
      </c>
      <c r="B58" s="5" t="s">
        <v>43</v>
      </c>
      <c r="C58" s="10" t="s">
        <v>44</v>
      </c>
      <c r="D58" s="10" t="s">
        <v>45</v>
      </c>
      <c r="E58" s="10" t="s">
        <v>46</v>
      </c>
    </row>
    <row r="59" spans="1:5" ht="15.75" customHeight="1" x14ac:dyDescent="0.45">
      <c r="A59" s="1" t="s">
        <v>66</v>
      </c>
      <c r="B59" s="5" t="s">
        <v>43</v>
      </c>
      <c r="C59" s="10" t="s">
        <v>44</v>
      </c>
      <c r="D59" s="10" t="s">
        <v>45</v>
      </c>
      <c r="E59" s="10" t="s">
        <v>46</v>
      </c>
    </row>
    <row r="60" spans="1:5" ht="15.75" customHeight="1" x14ac:dyDescent="0.35"/>
    <row r="61" spans="1:5" ht="15.75" customHeight="1" x14ac:dyDescent="0.35"/>
    <row r="62" spans="1:5" ht="15.75" customHeight="1" x14ac:dyDescent="0.45">
      <c r="A62" s="11">
        <v>1</v>
      </c>
      <c r="B62" s="12" t="s">
        <v>67</v>
      </c>
    </row>
    <row r="63" spans="1:5" ht="15.75" customHeight="1" x14ac:dyDescent="0.35"/>
    <row r="64" spans="1:5" ht="15.75" customHeight="1" x14ac:dyDescent="0.45">
      <c r="A64" s="1" t="s">
        <v>68</v>
      </c>
    </row>
    <row r="65" spans="1:1" ht="15.75" customHeight="1" x14ac:dyDescent="0.45">
      <c r="A65" s="5" t="s">
        <v>69</v>
      </c>
    </row>
    <row r="66" spans="1:1" ht="15.75" customHeight="1" x14ac:dyDescent="0.45">
      <c r="A66" s="5" t="s">
        <v>70</v>
      </c>
    </row>
    <row r="67" spans="1:1" ht="15.75" customHeight="1" x14ac:dyDescent="0.35"/>
    <row r="68" spans="1:1" ht="15.75" customHeight="1" x14ac:dyDescent="0.35"/>
    <row r="69" spans="1:1" ht="15.75" customHeight="1" x14ac:dyDescent="0.35"/>
    <row r="70" spans="1:1" ht="15.75" customHeight="1" x14ac:dyDescent="0.35"/>
    <row r="71" spans="1:1" ht="15.75" customHeight="1" x14ac:dyDescent="0.35"/>
    <row r="72" spans="1:1" ht="15.75" customHeight="1" x14ac:dyDescent="0.35"/>
    <row r="73" spans="1:1" ht="15.75" customHeight="1" x14ac:dyDescent="0.35"/>
    <row r="74" spans="1:1" ht="15.75" customHeight="1" x14ac:dyDescent="0.35"/>
    <row r="75" spans="1:1" ht="15.75" customHeight="1" x14ac:dyDescent="0.35"/>
    <row r="76" spans="1:1" ht="15.75" customHeight="1" x14ac:dyDescent="0.35"/>
    <row r="77" spans="1:1" ht="15.75" customHeight="1" x14ac:dyDescent="0.35"/>
    <row r="78" spans="1:1" ht="15.75" customHeight="1" x14ac:dyDescent="0.35"/>
    <row r="79" spans="1:1" ht="15.75" customHeight="1" x14ac:dyDescent="0.35"/>
    <row r="80" spans="1:1"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B14" r:id="rId1"/>
    <hyperlink ref="D14" r:id="rId2"/>
    <hyperlink ref="B21" r:id="rId3"/>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heetViews>
  <sheetFormatPr defaultColWidth="12.6875" defaultRowHeight="15" customHeight="1" x14ac:dyDescent="0.35"/>
  <cols>
    <col min="1" max="1" width="7.1875" customWidth="1"/>
    <col min="2" max="2" width="43.6875" customWidth="1"/>
    <col min="3" max="3" width="7.1875" customWidth="1"/>
    <col min="4" max="4" width="36.5" customWidth="1"/>
    <col min="5" max="5" width="7.1875" customWidth="1"/>
    <col min="6" max="6" width="17.5" customWidth="1"/>
    <col min="7" max="7" width="10.1875" customWidth="1"/>
    <col min="8" max="8" width="33.5" customWidth="1"/>
    <col min="9" max="9" width="7.1875" customWidth="1"/>
    <col min="10" max="10" width="18.1875" customWidth="1"/>
    <col min="11" max="12" width="8.6875" customWidth="1"/>
  </cols>
  <sheetData>
    <row r="1" spans="1:12" x14ac:dyDescent="0.4">
      <c r="A1" s="13" t="s">
        <v>71</v>
      </c>
      <c r="B1" s="13"/>
      <c r="C1" s="13"/>
      <c r="D1" s="13"/>
      <c r="E1" s="13"/>
      <c r="F1" s="13"/>
      <c r="G1" s="13"/>
      <c r="H1" s="13"/>
      <c r="I1" s="13"/>
      <c r="J1" s="13"/>
      <c r="K1" s="13"/>
      <c r="L1" s="13"/>
    </row>
    <row r="2" spans="1:12" ht="39.4" x14ac:dyDescent="0.4">
      <c r="A2" s="14" t="s">
        <v>72</v>
      </c>
      <c r="B2" s="15" t="s">
        <v>73</v>
      </c>
      <c r="C2" s="14" t="s">
        <v>74</v>
      </c>
      <c r="D2" s="15" t="s">
        <v>75</v>
      </c>
      <c r="E2" s="16" t="s">
        <v>76</v>
      </c>
      <c r="F2" s="16" t="s">
        <v>77</v>
      </c>
      <c r="G2" s="17" t="s">
        <v>78</v>
      </c>
      <c r="H2" s="16" t="s">
        <v>79</v>
      </c>
      <c r="I2" s="16" t="s">
        <v>80</v>
      </c>
      <c r="J2" s="18" t="s">
        <v>81</v>
      </c>
      <c r="K2" s="19" t="s">
        <v>82</v>
      </c>
      <c r="L2" s="16" t="s">
        <v>83</v>
      </c>
    </row>
    <row r="3" spans="1:12" ht="13.5" x14ac:dyDescent="0.35">
      <c r="A3" s="20">
        <v>195</v>
      </c>
      <c r="B3" s="21" t="s">
        <v>84</v>
      </c>
      <c r="C3" s="20">
        <v>2</v>
      </c>
      <c r="D3" s="21" t="s">
        <v>85</v>
      </c>
      <c r="E3" s="22" t="s">
        <v>86</v>
      </c>
      <c r="F3" s="22" t="s">
        <v>87</v>
      </c>
      <c r="G3" s="23" t="s">
        <v>88</v>
      </c>
      <c r="H3" s="22" t="s">
        <v>89</v>
      </c>
      <c r="I3" s="22" t="s">
        <v>90</v>
      </c>
      <c r="J3" s="24" t="s">
        <v>91</v>
      </c>
      <c r="K3" s="25">
        <v>53</v>
      </c>
      <c r="L3" s="22">
        <v>1963</v>
      </c>
    </row>
    <row r="4" spans="1:12" ht="13.5" x14ac:dyDescent="0.35">
      <c r="A4" s="20">
        <v>195</v>
      </c>
      <c r="B4" s="21" t="s">
        <v>84</v>
      </c>
      <c r="C4" s="20">
        <v>3</v>
      </c>
      <c r="D4" s="21" t="s">
        <v>92</v>
      </c>
      <c r="E4" s="22" t="s">
        <v>86</v>
      </c>
      <c r="F4" s="22" t="s">
        <v>93</v>
      </c>
      <c r="G4" s="23" t="s">
        <v>88</v>
      </c>
      <c r="H4" s="22" t="s">
        <v>94</v>
      </c>
      <c r="I4" s="22" t="s">
        <v>95</v>
      </c>
      <c r="J4" s="24" t="s">
        <v>96</v>
      </c>
      <c r="K4" s="25">
        <v>55.5</v>
      </c>
      <c r="L4" s="22">
        <v>1954</v>
      </c>
    </row>
    <row r="5" spans="1:12" ht="13.5" x14ac:dyDescent="0.35">
      <c r="A5" s="20">
        <v>195</v>
      </c>
      <c r="B5" s="21" t="s">
        <v>84</v>
      </c>
      <c r="C5" s="20">
        <v>3</v>
      </c>
      <c r="D5" s="21" t="s">
        <v>92</v>
      </c>
      <c r="E5" s="22" t="s">
        <v>86</v>
      </c>
      <c r="F5" s="22" t="s">
        <v>93</v>
      </c>
      <c r="G5" s="23" t="s">
        <v>97</v>
      </c>
      <c r="H5" s="22" t="s">
        <v>94</v>
      </c>
      <c r="I5" s="22" t="s">
        <v>95</v>
      </c>
      <c r="J5" s="24" t="s">
        <v>96</v>
      </c>
      <c r="K5" s="25">
        <v>55.5</v>
      </c>
      <c r="L5" s="22">
        <v>1954</v>
      </c>
    </row>
    <row r="6" spans="1:12" ht="13.5" x14ac:dyDescent="0.35">
      <c r="A6" s="20">
        <v>195</v>
      </c>
      <c r="B6" s="21" t="s">
        <v>84</v>
      </c>
      <c r="C6" s="20">
        <v>3</v>
      </c>
      <c r="D6" s="21" t="s">
        <v>92</v>
      </c>
      <c r="E6" s="22" t="s">
        <v>86</v>
      </c>
      <c r="F6" s="22" t="s">
        <v>93</v>
      </c>
      <c r="G6" s="23" t="s">
        <v>98</v>
      </c>
      <c r="H6" s="22" t="s">
        <v>99</v>
      </c>
      <c r="I6" s="22" t="s">
        <v>100</v>
      </c>
      <c r="J6" s="24" t="s">
        <v>101</v>
      </c>
      <c r="K6" s="25">
        <v>362</v>
      </c>
      <c r="L6" s="22">
        <v>1969</v>
      </c>
    </row>
    <row r="7" spans="1:12" ht="13.5" x14ac:dyDescent="0.35">
      <c r="A7" s="20">
        <v>195</v>
      </c>
      <c r="B7" s="21" t="s">
        <v>84</v>
      </c>
      <c r="C7" s="20">
        <v>3</v>
      </c>
      <c r="D7" s="21" t="s">
        <v>92</v>
      </c>
      <c r="E7" s="22" t="s">
        <v>86</v>
      </c>
      <c r="F7" s="22" t="s">
        <v>93</v>
      </c>
      <c r="G7" s="23" t="s">
        <v>102</v>
      </c>
      <c r="H7" s="22" t="s">
        <v>99</v>
      </c>
      <c r="I7" s="22" t="s">
        <v>100</v>
      </c>
      <c r="J7" s="24" t="s">
        <v>101</v>
      </c>
      <c r="K7" s="25">
        <v>756.5</v>
      </c>
      <c r="L7" s="22">
        <v>1971</v>
      </c>
    </row>
    <row r="8" spans="1:12" ht="13.5" x14ac:dyDescent="0.35">
      <c r="A8" s="20">
        <v>195</v>
      </c>
      <c r="B8" s="21" t="s">
        <v>84</v>
      </c>
      <c r="C8" s="20">
        <v>3</v>
      </c>
      <c r="D8" s="21" t="s">
        <v>92</v>
      </c>
      <c r="E8" s="22" t="s">
        <v>86</v>
      </c>
      <c r="F8" s="22" t="s">
        <v>93</v>
      </c>
      <c r="G8" s="23" t="s">
        <v>103</v>
      </c>
      <c r="H8" s="22" t="s">
        <v>104</v>
      </c>
      <c r="I8" s="22" t="s">
        <v>95</v>
      </c>
      <c r="J8" s="24" t="s">
        <v>105</v>
      </c>
      <c r="K8" s="25">
        <v>175.6</v>
      </c>
      <c r="L8" s="22">
        <v>2000</v>
      </c>
    </row>
    <row r="9" spans="1:12" ht="13.5" x14ac:dyDescent="0.35">
      <c r="A9" s="20">
        <v>195</v>
      </c>
      <c r="B9" s="21" t="s">
        <v>84</v>
      </c>
      <c r="C9" s="20">
        <v>3</v>
      </c>
      <c r="D9" s="21" t="s">
        <v>92</v>
      </c>
      <c r="E9" s="22" t="s">
        <v>86</v>
      </c>
      <c r="F9" s="22" t="s">
        <v>93</v>
      </c>
      <c r="G9" s="23" t="s">
        <v>106</v>
      </c>
      <c r="H9" s="22" t="s">
        <v>104</v>
      </c>
      <c r="I9" s="22" t="s">
        <v>95</v>
      </c>
      <c r="J9" s="24" t="s">
        <v>105</v>
      </c>
      <c r="K9" s="25">
        <v>175.6</v>
      </c>
      <c r="L9" s="22">
        <v>2000</v>
      </c>
    </row>
    <row r="10" spans="1:12" ht="13.5" x14ac:dyDescent="0.35">
      <c r="A10" s="20">
        <v>195</v>
      </c>
      <c r="B10" s="21" t="s">
        <v>84</v>
      </c>
      <c r="C10" s="20">
        <v>3</v>
      </c>
      <c r="D10" s="21" t="s">
        <v>92</v>
      </c>
      <c r="E10" s="22" t="s">
        <v>86</v>
      </c>
      <c r="F10" s="22" t="s">
        <v>93</v>
      </c>
      <c r="G10" s="23" t="s">
        <v>107</v>
      </c>
      <c r="H10" s="22" t="s">
        <v>104</v>
      </c>
      <c r="I10" s="22" t="s">
        <v>95</v>
      </c>
      <c r="J10" s="24" t="s">
        <v>105</v>
      </c>
      <c r="K10" s="25">
        <v>200</v>
      </c>
      <c r="L10" s="22">
        <v>2000</v>
      </c>
    </row>
    <row r="11" spans="1:12" ht="13.5" x14ac:dyDescent="0.35">
      <c r="A11" s="20">
        <v>195</v>
      </c>
      <c r="B11" s="21" t="s">
        <v>84</v>
      </c>
      <c r="C11" s="20">
        <v>3</v>
      </c>
      <c r="D11" s="21" t="s">
        <v>92</v>
      </c>
      <c r="E11" s="22" t="s">
        <v>86</v>
      </c>
      <c r="F11" s="22" t="s">
        <v>93</v>
      </c>
      <c r="G11" s="23" t="s">
        <v>108</v>
      </c>
      <c r="H11" s="22" t="s">
        <v>104</v>
      </c>
      <c r="I11" s="22" t="s">
        <v>95</v>
      </c>
      <c r="J11" s="24" t="s">
        <v>105</v>
      </c>
      <c r="K11" s="25">
        <v>178.6</v>
      </c>
      <c r="L11" s="22">
        <v>2000</v>
      </c>
    </row>
    <row r="12" spans="1:12" ht="13.5" x14ac:dyDescent="0.35">
      <c r="A12" s="20">
        <v>195</v>
      </c>
      <c r="B12" s="21" t="s">
        <v>84</v>
      </c>
      <c r="C12" s="20">
        <v>3</v>
      </c>
      <c r="D12" s="21" t="s">
        <v>92</v>
      </c>
      <c r="E12" s="22" t="s">
        <v>86</v>
      </c>
      <c r="F12" s="22" t="s">
        <v>93</v>
      </c>
      <c r="G12" s="23" t="s">
        <v>109</v>
      </c>
      <c r="H12" s="22" t="s">
        <v>104</v>
      </c>
      <c r="I12" s="22" t="s">
        <v>95</v>
      </c>
      <c r="J12" s="24" t="s">
        <v>105</v>
      </c>
      <c r="K12" s="25">
        <v>178.6</v>
      </c>
      <c r="L12" s="22">
        <v>2000</v>
      </c>
    </row>
    <row r="13" spans="1:12" ht="13.5" x14ac:dyDescent="0.35">
      <c r="A13" s="20">
        <v>195</v>
      </c>
      <c r="B13" s="21" t="s">
        <v>84</v>
      </c>
      <c r="C13" s="20">
        <v>3</v>
      </c>
      <c r="D13" s="21" t="s">
        <v>92</v>
      </c>
      <c r="E13" s="22" t="s">
        <v>86</v>
      </c>
      <c r="F13" s="22" t="s">
        <v>93</v>
      </c>
      <c r="G13" s="23" t="s">
        <v>110</v>
      </c>
      <c r="H13" s="22" t="s">
        <v>104</v>
      </c>
      <c r="I13" s="22" t="s">
        <v>95</v>
      </c>
      <c r="J13" s="24" t="s">
        <v>105</v>
      </c>
      <c r="K13" s="25">
        <v>200</v>
      </c>
      <c r="L13" s="22">
        <v>2000</v>
      </c>
    </row>
    <row r="14" spans="1:12" ht="13.5" x14ac:dyDescent="0.35">
      <c r="A14" s="20">
        <v>195</v>
      </c>
      <c r="B14" s="21" t="s">
        <v>84</v>
      </c>
      <c r="C14" s="20">
        <v>4</v>
      </c>
      <c r="D14" s="21" t="s">
        <v>111</v>
      </c>
      <c r="E14" s="22" t="s">
        <v>86</v>
      </c>
      <c r="F14" s="22" t="s">
        <v>112</v>
      </c>
      <c r="G14" s="23" t="s">
        <v>88</v>
      </c>
      <c r="H14" s="22" t="s">
        <v>89</v>
      </c>
      <c r="I14" s="22" t="s">
        <v>90</v>
      </c>
      <c r="J14" s="24" t="s">
        <v>91</v>
      </c>
      <c r="K14" s="25">
        <v>74.7</v>
      </c>
      <c r="L14" s="22">
        <v>1967</v>
      </c>
    </row>
    <row r="15" spans="1:12" ht="13.5" x14ac:dyDescent="0.35">
      <c r="A15" s="20">
        <v>195</v>
      </c>
      <c r="B15" s="21" t="s">
        <v>84</v>
      </c>
      <c r="C15" s="20">
        <v>4</v>
      </c>
      <c r="D15" s="21" t="s">
        <v>111</v>
      </c>
      <c r="E15" s="22" t="s">
        <v>86</v>
      </c>
      <c r="F15" s="22" t="s">
        <v>112</v>
      </c>
      <c r="G15" s="23" t="s">
        <v>97</v>
      </c>
      <c r="H15" s="22" t="s">
        <v>89</v>
      </c>
      <c r="I15" s="22" t="s">
        <v>90</v>
      </c>
      <c r="J15" s="24" t="s">
        <v>91</v>
      </c>
      <c r="K15" s="25">
        <v>74.7</v>
      </c>
      <c r="L15" s="22">
        <v>1967</v>
      </c>
    </row>
    <row r="16" spans="1:12" ht="13.5" x14ac:dyDescent="0.35">
      <c r="A16" s="20">
        <v>195</v>
      </c>
      <c r="B16" s="21" t="s">
        <v>84</v>
      </c>
      <c r="C16" s="20">
        <v>4</v>
      </c>
      <c r="D16" s="21" t="s">
        <v>111</v>
      </c>
      <c r="E16" s="22" t="s">
        <v>86</v>
      </c>
      <c r="F16" s="22" t="s">
        <v>112</v>
      </c>
      <c r="G16" s="23" t="s">
        <v>113</v>
      </c>
      <c r="H16" s="22" t="s">
        <v>89</v>
      </c>
      <c r="I16" s="22" t="s">
        <v>90</v>
      </c>
      <c r="J16" s="24" t="s">
        <v>91</v>
      </c>
      <c r="K16" s="25">
        <v>74.7</v>
      </c>
      <c r="L16" s="22">
        <v>1967</v>
      </c>
    </row>
    <row r="17" spans="1:12" ht="13.5" x14ac:dyDescent="0.35">
      <c r="A17" s="20">
        <v>195</v>
      </c>
      <c r="B17" s="21" t="s">
        <v>84</v>
      </c>
      <c r="C17" s="20">
        <v>7</v>
      </c>
      <c r="D17" s="21" t="s">
        <v>114</v>
      </c>
      <c r="E17" s="22" t="s">
        <v>86</v>
      </c>
      <c r="F17" s="22" t="s">
        <v>115</v>
      </c>
      <c r="G17" s="23" t="s">
        <v>88</v>
      </c>
      <c r="H17" s="22" t="s">
        <v>94</v>
      </c>
      <c r="I17" s="22" t="s">
        <v>95</v>
      </c>
      <c r="J17" s="24" t="s">
        <v>96</v>
      </c>
      <c r="K17" s="25">
        <v>64</v>
      </c>
      <c r="L17" s="22">
        <v>1949</v>
      </c>
    </row>
    <row r="18" spans="1:12" ht="13.5" x14ac:dyDescent="0.35">
      <c r="A18" s="20">
        <v>195</v>
      </c>
      <c r="B18" s="21" t="s">
        <v>84</v>
      </c>
      <c r="C18" s="20">
        <v>7</v>
      </c>
      <c r="D18" s="21" t="s">
        <v>114</v>
      </c>
      <c r="E18" s="22" t="s">
        <v>86</v>
      </c>
      <c r="F18" s="22" t="s">
        <v>115</v>
      </c>
      <c r="G18" s="23" t="s">
        <v>97</v>
      </c>
      <c r="H18" s="22" t="s">
        <v>94</v>
      </c>
      <c r="I18" s="22" t="s">
        <v>95</v>
      </c>
      <c r="J18" s="24" t="s">
        <v>96</v>
      </c>
      <c r="K18" s="25">
        <v>66</v>
      </c>
      <c r="L18" s="22">
        <v>1949</v>
      </c>
    </row>
    <row r="19" spans="1:12" ht="13.5" x14ac:dyDescent="0.35">
      <c r="A19" s="20">
        <v>195</v>
      </c>
      <c r="B19" s="21" t="s">
        <v>84</v>
      </c>
      <c r="C19" s="20">
        <v>8</v>
      </c>
      <c r="D19" s="21" t="s">
        <v>116</v>
      </c>
      <c r="E19" s="22" t="s">
        <v>86</v>
      </c>
      <c r="F19" s="22" t="s">
        <v>117</v>
      </c>
      <c r="G19" s="23" t="s">
        <v>118</v>
      </c>
      <c r="H19" s="22" t="s">
        <v>99</v>
      </c>
      <c r="I19" s="22" t="s">
        <v>100</v>
      </c>
      <c r="J19" s="24" t="s">
        <v>101</v>
      </c>
      <c r="K19" s="25">
        <v>727.7</v>
      </c>
      <c r="L19" s="22">
        <v>1972</v>
      </c>
    </row>
    <row r="20" spans="1:12" ht="13.5" x14ac:dyDescent="0.3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3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3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3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3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3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3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3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3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3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3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3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3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3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3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3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3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3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3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3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3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3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3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3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3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3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3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3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3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3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3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3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3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3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3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3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3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3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3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3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3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3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3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3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3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3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3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3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3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3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3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3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3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3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3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3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3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3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3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3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3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3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3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3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3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3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3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3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3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3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3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3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3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3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3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3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3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3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3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3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3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3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3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3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3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3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3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3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3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3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3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3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3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3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3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3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3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3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3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3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3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3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3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3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3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3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3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3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3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3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3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3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3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3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3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3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3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3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3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3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3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3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3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3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3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3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3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3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3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3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3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3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3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3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3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3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3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3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3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3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3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3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3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3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3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3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3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3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3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3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3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3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3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3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3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3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3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3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3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3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3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3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3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3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3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3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3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3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3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3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3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3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3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3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3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3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3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3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3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3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3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3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3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3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3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3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3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3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3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3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3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3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3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3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3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3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3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3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3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3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3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3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3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3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3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3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3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3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3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3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3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3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3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3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3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3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3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3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3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3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3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3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3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3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3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3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3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3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3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3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3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3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3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3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3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3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3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3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3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3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3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3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3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3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3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3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3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3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3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3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3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3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3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3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3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3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3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3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3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3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3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3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3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3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3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3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3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3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3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3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3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3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3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3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3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3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3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3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3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3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3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3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3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3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3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3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3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3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3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3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3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3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3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3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3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3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3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3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3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3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3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3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3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3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3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3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3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3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3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3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3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3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3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3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3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3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3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3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3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3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3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3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3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3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3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3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3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3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3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3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3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3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3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3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3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3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3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3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3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3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3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3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3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3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3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3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3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3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3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3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3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3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3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3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3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3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3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3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3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3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3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3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3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3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3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3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3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3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3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3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3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3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3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3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3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3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3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3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3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3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3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3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3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3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3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3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3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3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3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3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3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3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3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3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3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3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3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3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3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3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3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3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3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3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3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3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3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3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3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3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3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3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3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3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3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3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3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3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3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3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3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3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3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3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3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3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3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3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3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3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3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3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3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3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3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3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3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3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3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3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3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3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3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3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3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3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3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3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3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3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3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3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3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3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3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3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3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3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3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3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3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3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3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3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3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3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3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3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3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3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3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3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3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3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3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3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3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3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3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3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3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3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3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3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3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3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3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3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3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3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3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3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3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3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3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3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3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3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3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3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3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3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3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3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3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3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3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3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3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3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3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3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3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3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3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3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3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3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3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3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3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3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3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3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3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3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3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3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3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3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3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3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3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3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3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3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3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3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3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3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3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3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3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3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3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3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3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3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3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3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3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3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3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3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3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3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3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3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3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3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3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3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3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3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3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3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3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3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3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3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3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3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3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3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3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3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3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3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3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3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3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3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3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3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3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3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3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3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3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3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3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3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3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3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3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3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3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3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3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3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3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3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3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3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3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3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3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3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3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3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3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3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3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3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3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3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3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3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3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3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3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3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3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3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3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3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3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3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3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3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3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3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3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3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3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3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3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3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3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3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3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3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3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3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3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3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3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3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3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3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3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3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3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3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3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3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3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3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3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3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3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3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3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3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3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3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3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3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3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3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3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3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3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3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3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3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3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3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3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3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3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3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3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3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3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3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3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3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3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3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3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3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3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3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3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3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3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3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3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3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3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3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3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3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3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3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3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3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3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3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3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3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3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3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3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3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3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3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3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3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3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3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3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3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3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3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3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3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3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3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3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3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3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3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3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3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3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3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3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3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3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3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3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3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3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3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3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3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3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3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3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3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3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3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3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3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3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3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3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3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3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3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3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3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3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3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3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3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3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3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3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3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3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3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3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3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3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3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3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3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3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3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3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3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3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3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3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3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3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3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3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3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3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3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3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3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3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3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3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3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3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3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3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3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3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3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3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3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3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3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3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3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3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3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3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3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3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3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3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3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3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3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3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3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3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3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3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3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3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3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3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3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3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3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3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3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3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3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3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3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3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3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3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3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3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3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3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3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3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3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3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3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3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3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3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3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3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3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3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3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3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3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3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3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3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3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3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3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3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3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3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3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3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3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3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3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3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3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3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3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3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3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3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3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3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3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3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3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3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3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3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3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3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3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3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3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3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3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3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3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3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3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3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3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3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3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3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3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3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3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3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3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3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3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3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3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3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3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3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3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3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3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3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3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3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3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3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3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3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3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3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3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3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3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3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3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3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3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3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3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3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3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3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3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3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3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3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3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3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3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3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3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3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3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3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3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3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3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3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3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3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3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3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3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3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3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3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3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3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3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3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3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3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3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3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3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3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3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3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3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3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3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3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3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3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3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3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3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3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3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3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3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3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3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3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3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3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3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3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3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3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3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3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3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3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3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3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3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3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3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3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3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3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3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3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3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3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3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3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3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3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3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3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3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3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3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3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3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3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3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3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3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3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3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3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3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3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3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3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3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3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3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3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3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3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3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3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3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3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3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3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3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3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3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3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3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3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3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3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3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3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3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3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3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3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3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3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3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3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3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3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3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3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3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3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3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3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3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3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3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3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3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3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3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3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3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3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3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3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3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3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3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3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3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3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3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3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3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3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3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3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3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3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3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3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3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3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3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3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3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3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3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3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3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3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3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3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3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3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3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3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3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3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3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3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3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3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3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3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3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3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3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3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3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3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3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3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3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3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3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3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3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3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3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3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3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3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3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3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3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3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3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3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3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3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3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3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3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3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3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3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3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3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3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3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3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3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3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3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3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3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3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3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3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3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3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3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3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3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3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3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3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3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3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3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3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3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3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3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3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3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3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3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3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3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3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3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3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3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3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3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3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3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3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3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3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3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3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3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3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3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3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3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3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3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3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3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3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3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3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3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3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3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3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3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3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3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3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3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3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3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3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3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3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3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3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3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3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3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3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3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3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3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3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3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3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3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3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3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3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3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3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3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3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3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3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3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3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3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3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3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3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3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3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3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3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3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3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3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3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3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3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3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3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3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3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3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3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3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3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3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3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3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3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3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3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3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3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3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3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3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3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3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3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3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3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3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3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3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3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3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3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3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3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3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3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3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3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3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3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3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3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3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3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3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3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3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3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3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3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3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3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3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3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3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3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3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3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3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3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3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3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3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3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3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3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3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3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3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3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3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3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3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3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3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3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3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3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3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3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3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3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3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3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3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3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3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3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3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3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3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3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3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3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3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3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3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3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3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3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3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3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3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3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3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3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3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3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3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3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3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3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3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3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3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3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3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3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3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3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3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3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3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3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3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3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3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3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3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3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3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3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3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3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3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3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3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3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3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3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3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3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3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3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3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3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3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3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3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3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3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3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3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3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3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3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3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3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3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3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3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3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3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3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3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3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3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3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3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3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3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3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3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3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3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3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3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3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3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3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3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3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3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3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3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3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3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3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3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3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3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3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3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3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3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3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3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3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3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3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3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3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3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3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3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3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3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3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3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3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3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3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3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3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3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3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3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3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3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3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3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3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3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3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3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3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3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3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3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3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3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3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3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3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3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3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3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3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3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3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3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3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3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3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3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3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3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3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3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3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3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3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3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3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3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3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3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3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3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3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3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3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3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3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3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3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3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3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3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3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3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3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3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3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3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3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3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3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3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3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3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3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3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3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3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3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3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3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3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3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3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3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3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3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3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3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3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3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3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3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3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3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3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3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3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3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3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3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3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3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3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3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3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3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3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3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3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3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3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3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3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3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3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3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3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3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3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3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3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3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3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3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3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3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3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3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3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3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3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3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3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3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3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3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3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3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3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3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3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3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3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3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3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3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3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3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3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3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3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3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3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3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3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3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3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3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3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3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3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3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3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3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3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3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3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3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3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3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3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3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3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3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3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3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3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3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3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3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3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3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3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3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3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3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3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3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3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3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3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3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3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3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3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3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3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3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3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3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3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3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3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3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3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3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3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3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3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3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3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3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3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3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3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3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3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3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3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3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3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3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3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3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3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3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3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3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3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3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3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3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3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3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3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3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3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3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3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3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3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3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3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3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3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3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3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3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3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3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3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3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3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3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3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3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3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3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3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3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3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3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3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3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3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3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3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3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3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3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3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3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3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3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3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3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3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3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3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3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3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3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3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3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3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3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3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3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3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3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3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3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3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3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3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3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3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3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3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3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3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3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3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3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3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3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3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3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3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3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3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3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3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3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3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3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3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3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3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3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3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3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3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3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3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3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3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3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3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3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3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3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3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3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3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3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3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3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3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3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3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3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3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3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3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3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3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3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3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3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3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3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3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3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3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3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3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3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3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3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3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3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3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3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3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3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3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3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3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3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3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3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3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3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3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3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3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3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3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3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3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3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3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3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3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3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3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3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3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3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3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3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3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3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3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3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3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3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3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3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3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3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3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3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3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3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3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3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3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3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3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3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3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3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3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3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3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3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3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3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3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3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3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3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3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3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3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3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3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3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3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3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3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3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3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3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3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3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3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3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3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3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3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3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3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3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3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3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3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3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3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3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3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3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3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3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3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3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3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3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3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3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3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3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3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3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3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3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3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3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3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3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3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3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3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3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3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3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3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3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3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3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3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3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3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3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3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3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3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3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3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3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3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3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3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3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3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3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3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3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3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3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3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3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3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3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3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3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3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3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3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3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3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3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3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3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3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3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3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3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3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3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3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3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3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3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3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3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3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3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3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3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3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3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3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3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3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3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3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3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3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3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3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3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3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3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3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3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3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3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3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3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3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3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3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3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3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3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3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3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3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3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3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3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3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3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3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3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3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3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3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3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3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3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3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3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3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3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3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3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3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3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3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3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3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3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3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3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3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3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3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3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3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3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3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3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3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3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3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3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3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3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3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3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3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3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3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3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3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3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3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3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3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3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3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3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3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3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3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3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3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3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3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3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3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3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3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3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3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3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3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3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3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3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3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3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3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3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3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3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3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3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3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3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3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3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3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3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3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3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3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3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3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3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3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3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3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3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3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3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3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3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3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3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3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3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3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3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3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3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3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3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3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3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3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3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3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3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3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3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3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3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3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3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3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3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3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3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3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3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3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3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3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3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3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3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3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3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3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3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3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3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3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3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3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3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3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3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3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3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3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3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3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3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3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3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3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3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3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3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3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3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3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3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3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3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3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3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3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3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3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3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3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3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3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3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3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3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3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3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3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3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3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3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3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3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3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3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3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3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3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3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3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3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3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3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3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3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3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3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3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3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3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3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3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3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3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3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3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3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3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3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3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3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3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3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3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3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3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3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3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3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3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3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3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3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3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3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3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3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3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3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3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3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3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3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3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3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3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3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3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3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3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3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3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3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3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3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3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3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3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3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3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3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3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3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3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3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3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3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3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3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3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3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3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3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3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3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3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3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3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3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3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3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3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3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3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3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3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3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3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3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3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3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3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3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3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3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3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3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3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3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3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3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3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3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3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3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3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3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3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3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3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3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3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3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3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3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3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3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3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3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3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3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3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3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3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3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3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3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3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3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3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3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3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3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3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3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3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3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3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3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3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3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3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3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3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3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3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3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3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3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3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3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3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3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3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3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3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3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3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3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3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3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3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3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3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3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3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3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3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3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3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3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3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3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3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3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3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3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3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3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3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3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3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3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3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3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3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3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3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3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3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3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3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3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3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3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3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3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3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3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3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3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3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3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3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3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3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3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3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3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3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3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3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3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3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3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3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3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3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3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3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3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3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3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3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3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3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3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3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3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3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3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3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3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3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3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3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3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3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3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3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3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3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3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3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3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3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3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3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3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3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3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3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3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3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3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3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3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3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3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3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3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3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3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3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3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3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3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3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3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3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3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3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3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3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3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3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3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3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3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3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3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3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3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3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3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3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3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3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3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3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3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3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3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3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3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3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3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3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3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3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3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3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3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3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3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3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3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3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3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3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3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3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3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3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3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3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3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3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3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3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3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3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3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3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3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3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3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3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3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3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3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3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3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3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3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3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3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3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3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3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3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3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3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3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3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3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3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3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3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3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3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3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3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3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3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3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3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3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3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3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3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3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3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3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3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3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3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3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3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3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3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3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3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3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3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3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3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3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3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3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3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3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3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3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3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3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3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3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3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3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3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3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3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3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3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3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3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3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3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3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3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3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3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3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3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3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3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3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3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3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3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3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3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3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3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3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3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3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3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3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3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3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3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3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3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3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3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3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3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3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3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3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3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3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3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3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3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3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3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3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3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3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3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3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3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3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3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3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3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3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3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3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3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3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3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3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3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3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3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3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3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3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3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3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3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3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3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3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3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3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3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3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3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3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3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3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3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3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3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3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3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3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3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3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3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3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3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3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3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3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3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3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3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3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3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3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3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3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3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3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3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3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3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3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3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3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3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3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3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3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3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3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3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3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3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3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3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3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3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3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3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3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3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3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3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3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3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3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3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3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3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3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3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3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3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3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3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3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3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3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3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3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3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3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3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3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3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3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3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3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3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3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3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3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3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3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3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3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3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3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3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3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3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3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3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3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3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3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3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3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3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3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3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3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3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3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3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3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3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3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3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3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3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3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3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3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3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3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3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3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3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3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3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3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3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3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3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3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3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3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3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3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3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3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3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3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3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3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3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3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3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3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3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3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3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3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3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3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3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3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3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3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3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3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3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3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3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3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3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3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3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3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3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3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3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3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3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3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3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3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3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3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3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3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3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3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3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3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3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3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3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3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3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3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3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3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3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3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3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3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3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3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3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3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3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3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3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3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3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3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3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3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3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3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3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3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3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3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3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3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3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3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3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3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3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3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3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3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3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3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3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3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3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3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3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3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3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3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3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3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3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3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3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3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3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3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3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3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3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3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3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3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3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3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3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3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3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3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3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3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3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3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3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3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3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3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3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3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3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3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3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3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3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3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3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3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3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3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3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3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3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3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3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3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3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3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3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3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3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3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3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3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3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3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3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3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3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3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3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3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3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3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3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3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3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3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3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3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3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3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3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3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3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3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3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3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3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3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3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3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3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3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3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3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3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3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3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3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3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3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3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3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3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3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3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3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3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3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3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3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3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3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3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3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3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3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3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3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3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3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3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3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3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3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3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3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3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3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3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3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3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3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3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3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3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3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3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3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3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3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3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3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3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3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3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3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3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3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3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3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3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3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3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3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3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3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3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3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3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3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3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3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3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3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3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3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3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3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3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3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3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3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3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3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3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3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3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3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3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3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3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3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3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3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3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3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3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3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3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3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3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3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3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3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3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3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3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3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3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3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3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3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3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3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3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3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3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3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3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3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3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3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3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3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3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3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3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3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3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3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3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3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3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3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3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3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3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3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3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3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3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3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3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3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3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3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3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3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3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3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3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3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3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3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3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3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3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3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3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3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3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3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3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3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3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3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3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3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3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3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3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3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3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3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3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3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3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3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3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3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3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3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3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3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3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3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3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3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3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3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3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3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3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3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3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3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3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3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3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3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3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3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3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3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3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3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3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3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3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3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3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3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3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3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3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3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3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3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3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3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3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3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3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3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3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3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3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3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3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3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3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3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3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3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3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3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3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3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3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3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3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3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3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3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3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3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3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3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3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3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3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3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3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3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3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3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3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3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3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3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3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3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3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3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3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3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3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3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3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3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3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3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3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3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3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3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3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3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3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3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3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3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3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3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3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3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3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3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3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3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3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3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3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3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3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3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3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3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3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3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3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3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3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3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3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3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3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3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3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3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3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3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3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3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3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3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3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3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3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3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3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3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3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3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3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3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3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3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3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3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3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3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3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3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3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3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3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3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3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3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3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3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3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3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3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3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3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3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3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3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3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3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3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3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3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3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3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3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3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3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3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3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3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3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3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3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3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3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3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3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3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3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3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3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3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3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3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3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3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3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3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3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3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3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3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3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3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3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3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3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3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3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3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3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3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3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3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3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3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3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3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3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3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3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3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3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3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3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3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3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3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3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3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3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3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3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3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3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3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3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3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3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3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3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3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3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3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3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3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3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3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3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3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3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3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3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3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3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3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3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3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3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3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3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3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3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3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3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3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3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3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3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3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3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3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3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3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3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3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3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3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3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3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3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3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3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3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3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3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3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3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3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3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3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3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3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3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3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3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3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3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3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3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3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3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3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3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3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3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3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3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3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3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3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3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3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3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3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3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3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3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3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3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3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3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3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3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3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3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3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3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3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3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3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3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3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3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3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3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3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3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3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3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3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3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3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3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3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3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3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3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3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3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3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3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3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3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3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3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3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3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3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3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3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3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3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3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3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3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3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3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3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3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3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3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3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3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3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3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3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3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3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3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3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3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3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3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3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3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3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3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3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3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3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3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3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3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3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3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3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3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3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3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3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3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3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3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3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3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3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3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3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3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3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3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3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3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3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3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3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3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3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3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3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3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3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3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3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3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3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3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3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3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3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3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3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3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3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3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3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3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3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3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3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3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3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3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3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3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3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3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3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3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3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3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3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3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3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3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3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3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3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3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3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3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3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3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3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3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3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3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3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3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3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3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3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3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3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3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3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3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3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3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3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3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3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3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3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3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3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3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3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3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3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3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3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3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3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3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3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3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3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3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3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3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3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3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3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3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3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3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3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3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3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3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3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3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3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3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3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3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3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3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3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3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3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3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3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3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3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3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3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3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3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3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3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3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3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3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3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3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3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3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3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3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3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3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3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3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3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3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3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3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3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3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3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3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3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3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3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3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3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3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3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3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3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3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3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3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3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3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3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3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3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3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3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3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3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3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3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3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3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3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3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3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3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3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3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3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3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3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3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3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3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3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3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3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3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3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3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3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3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3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3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3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3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3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3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3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3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3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3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3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3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3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3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3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3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3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3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3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3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3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3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3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3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3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3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3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3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3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3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3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3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3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3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3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3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3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3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3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3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3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3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3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3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3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3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3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3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3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3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3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3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3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3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3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3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3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3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3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3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3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3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3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3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3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3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3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3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3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3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3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3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3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3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3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3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3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3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3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3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3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3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3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3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3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3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3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3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3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3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3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3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3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3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3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3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3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3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3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3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3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3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3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3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3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3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3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3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3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3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3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3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3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3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3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3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3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3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3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3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3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3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3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3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3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3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3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3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3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3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3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3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3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3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3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3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3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3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3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3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3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3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3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3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3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3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3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3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3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3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3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3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3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3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3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3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3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3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3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3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3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3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3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3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3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3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3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3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3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3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3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3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3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3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3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3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3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3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3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3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3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3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3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3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3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3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3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3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3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3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3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3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3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3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3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3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3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3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3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3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3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3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3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3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3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3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3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3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3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3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3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3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3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3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3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3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3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3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3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3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3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3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3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3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3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3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3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3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3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3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3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3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3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3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3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3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3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3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3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3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3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3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3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3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3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3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3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3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3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3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3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3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3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3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3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3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3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3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3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3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3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3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3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3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3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3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3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3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3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3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3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3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3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3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3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3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3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3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3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3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3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3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3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3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3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3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3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3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3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3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3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3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3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3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3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3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3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3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3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3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3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3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3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3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3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3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3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3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3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3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3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3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3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3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3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3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3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3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3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3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3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3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3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3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3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3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3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3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3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3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3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3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3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3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3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3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3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3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3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3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3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3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3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3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3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3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3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3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3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3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3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3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3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3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3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3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3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3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3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3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3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3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3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3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3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3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3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3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3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3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3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3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3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3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3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3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3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3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3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3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3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3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3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3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3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3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3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3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3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3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3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3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3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3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3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3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3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3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3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3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3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3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3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3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3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3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3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3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3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3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3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3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3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3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3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3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3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3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3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3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3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3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3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3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3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3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3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3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3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3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3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3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3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3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3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3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3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3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3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3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3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3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3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3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3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3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3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3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3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3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3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3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3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3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3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3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3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3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3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3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3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3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3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3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3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3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3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3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3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3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3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3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3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3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3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3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3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3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3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3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3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3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3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3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3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3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3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3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3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3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3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3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3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3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3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3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3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3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3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3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3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3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3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3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3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3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3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3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3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3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3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3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3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3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3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3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3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3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3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3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3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3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3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3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3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3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3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3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3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3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3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3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3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3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3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3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3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3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3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3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3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3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3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3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3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3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3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3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3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3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3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3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3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3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3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3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3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3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3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3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3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3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3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3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3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3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3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3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3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3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3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3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3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3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3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3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3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3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3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3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3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3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3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3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3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3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3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3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3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3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3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3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3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3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3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3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3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3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3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3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3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3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3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3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3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3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3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3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3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3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3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3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3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3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3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3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3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3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3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3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3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3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3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3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3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3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3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3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3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3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3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3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3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3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3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3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3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3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3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3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3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3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3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3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3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3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3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3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3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3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3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3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3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3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3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3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3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3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3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3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3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3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3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3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3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3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3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3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3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3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3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3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3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3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3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3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3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3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3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3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3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3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3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3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3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3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3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3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3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3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3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3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3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3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3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3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3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3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3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3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3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3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3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3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3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3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3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3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3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3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3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3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3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3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3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3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3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3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3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3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3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3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3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3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3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3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3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3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3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3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3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3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3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3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3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3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3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3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3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3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3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3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3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3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3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3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3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3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3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3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3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3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3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3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3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3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3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3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3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3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3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3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3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3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3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3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3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3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3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3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3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3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3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3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3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3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3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3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3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3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3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3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3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3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3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3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3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3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3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3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3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3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3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3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3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3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3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3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3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3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3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3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3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3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3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3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3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3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3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3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3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3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3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3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3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3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3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3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3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3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3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3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3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3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3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3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3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3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3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3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3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3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3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3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3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3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3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3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3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3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3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3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3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3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3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3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3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3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3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3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3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3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3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3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3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3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3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3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3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3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3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3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3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3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3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3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3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3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3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3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3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3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3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3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3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3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3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3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3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3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3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3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3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3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3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3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3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3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3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3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3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3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3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3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3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3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3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3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3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3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3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3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3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3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3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3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3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3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3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3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3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3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3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3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3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3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3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3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3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3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3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3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3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3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3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3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3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3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3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3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3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3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3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3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3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3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3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3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3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3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3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3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3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3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3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3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3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3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3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3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3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3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3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3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3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3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3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3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3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3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3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3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3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3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3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3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3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3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3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3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3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3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3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3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3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3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3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3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3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3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3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3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3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3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3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3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3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3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3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3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3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3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3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3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3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3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3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3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3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3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3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3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3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3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3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3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3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3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3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3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3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3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3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3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3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3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3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3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3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3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3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3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3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3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3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3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3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3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3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3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3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3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3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3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3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3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3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3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3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3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3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3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3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3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3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3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3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3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3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3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3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3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3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3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3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3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3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3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3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3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3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3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3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3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3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3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3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3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3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3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3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3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3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3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3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3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3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3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3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3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3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3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3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3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3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3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3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3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3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3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3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3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3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3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3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3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3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3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3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3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3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3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3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3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3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3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3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3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3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3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3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3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3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3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3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3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3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3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3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3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3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3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3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3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3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3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3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3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3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3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3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3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3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3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3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3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3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3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3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3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3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3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3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3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3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3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3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3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3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3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3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3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3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3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3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3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3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3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3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3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3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3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3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3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3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3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3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3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3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3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3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3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3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3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3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3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3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3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3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3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3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3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3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3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3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3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3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3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3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3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3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3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3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3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3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3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3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3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3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3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3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3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3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3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3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3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3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3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3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3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3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3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3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3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3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3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3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3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3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3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3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3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3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3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3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3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3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3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3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3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3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3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3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3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3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3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3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3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3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3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3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3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3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3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3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3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3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3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3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3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3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3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3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3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3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3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3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3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3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3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3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3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3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3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3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3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3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3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3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3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3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3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3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3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3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3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3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3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3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3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3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3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3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3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3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3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3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3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3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3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3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3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3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3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3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3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3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3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3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3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3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3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3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3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3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3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3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3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3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3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3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3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3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3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3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3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3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3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3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3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3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3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3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3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3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3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3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3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3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3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3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3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3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3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3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3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3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3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3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3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3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3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3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3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3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3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3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3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3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3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3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3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3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3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3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3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3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3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3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3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3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3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3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3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3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3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3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3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3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3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3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3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3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3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3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3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3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3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3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3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3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3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3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3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3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3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3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3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3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3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3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3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3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3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3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3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3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3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3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3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3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3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3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3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3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3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3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3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3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3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3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3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3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3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3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3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3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3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3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3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3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3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3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3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3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3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3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3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3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3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3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3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3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3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3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3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3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3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3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3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3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3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3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3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3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3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3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3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3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3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3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3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3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3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3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3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3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3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3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3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3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3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3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3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3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3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3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3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3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3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3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3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3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3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3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3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3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3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3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3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3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3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3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3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3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3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3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3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3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3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3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3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3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3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3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3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3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3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3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3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3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3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3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3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3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3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3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3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3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3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3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3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3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3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3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3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3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3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3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3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3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3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3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3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3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3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3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3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3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3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3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3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3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3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3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3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3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3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3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3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3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3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3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3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3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3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3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3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3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3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3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3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3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3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3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3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3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3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3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3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3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3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3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3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3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3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3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3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3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3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3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3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3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3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3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3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3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3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3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3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3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3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3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3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3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3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3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3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3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3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3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3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3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3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3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3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3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3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3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3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3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3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3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3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3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3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3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3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3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3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3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3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3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3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3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3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3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3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3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3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3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3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3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3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3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3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3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3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3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3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3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3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3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3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3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3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3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3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3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3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3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3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3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3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3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3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3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3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3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3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3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3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3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3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3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3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3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3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3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3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3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3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3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3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3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3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3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3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3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3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3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3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3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3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3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3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3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3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3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3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3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3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3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3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3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3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3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3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3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3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3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3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3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3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3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3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3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3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3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3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3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3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3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3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3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3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3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3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3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3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3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3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3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3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3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3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3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3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3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3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3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3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3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3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3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3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3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3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3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3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3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3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3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3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3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3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3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3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3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3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3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3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3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3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3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3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3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3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3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3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3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3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3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3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3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3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3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3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3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3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3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3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3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3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3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3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3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3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3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3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3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3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3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3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3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3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3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3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3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3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3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3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3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3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3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3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3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3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3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3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3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3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3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3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3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3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3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3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3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3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3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3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3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3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3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3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3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3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3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3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3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3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3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3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3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3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3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3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3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3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3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3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3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3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3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3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3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3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3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3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3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3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3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3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3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3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3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3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3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3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3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3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3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3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3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3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3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3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3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3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3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3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3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3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3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3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3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3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3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3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3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3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3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3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3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3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3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3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3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3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3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3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3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3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3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3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3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3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3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3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3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3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3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3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3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3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3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3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3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3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3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3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3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3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3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3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3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3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3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3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3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3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3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3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3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3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3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3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3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3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3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3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3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3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3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3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3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3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3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3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3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3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3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3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3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3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3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3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3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3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3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3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3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3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3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3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3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3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3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3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3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3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3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3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3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3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3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3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3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3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3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3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3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3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3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3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3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3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3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3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3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3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3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3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3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3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3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3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3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3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3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3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3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3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3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3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3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3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3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3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3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3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3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3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3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3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3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3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3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3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3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3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3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3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3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3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3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3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3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3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3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3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3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3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3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3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3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3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3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3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3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3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3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3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3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3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3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3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3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3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3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3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3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3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3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3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3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3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3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3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3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3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3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3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3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3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3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3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3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3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3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3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3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3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3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3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3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3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3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3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3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3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3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3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3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3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3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3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3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3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3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3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3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3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3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3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3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3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3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3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3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3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3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3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3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3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3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3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3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3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3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3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3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3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3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3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3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3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3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3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3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3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3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3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3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3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3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3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3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3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3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3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3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3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3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3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3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3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3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3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3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3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3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3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3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3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3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3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3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3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3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3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3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3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3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3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3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3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3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3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3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3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3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3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3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3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3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3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3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3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3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3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3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3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3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3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3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3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3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3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3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3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3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3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3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3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3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3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3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3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3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3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3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3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3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3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3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3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3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3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3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3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3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3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3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3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3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3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3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3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3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3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3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3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3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3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3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3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3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3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3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3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3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3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3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3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3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3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3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3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3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3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3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3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3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3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3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3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3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3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3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3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3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3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3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3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3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3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3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3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3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3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3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3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3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3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3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3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3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3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3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3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3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3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3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3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3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3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3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3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3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3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3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3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3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3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3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3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3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3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3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3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3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3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3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3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3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3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3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3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3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3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3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3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3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3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3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3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3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3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3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3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3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3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3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3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3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3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3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3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3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3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3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3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3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3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3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3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3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3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3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3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3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3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3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3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3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3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3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3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3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3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3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3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3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3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3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3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3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3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3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3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3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3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3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3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3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3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3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3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3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3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3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3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3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3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3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3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3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3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3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3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3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3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3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3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3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3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3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3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3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3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3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3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3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3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3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3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3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3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3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3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3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3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3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3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3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3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3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3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3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3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3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3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3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3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3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3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3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3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3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3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3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3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3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3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3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3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3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3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3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3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3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3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3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3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3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3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3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3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3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3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3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3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3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3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3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3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3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3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3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3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3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3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3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3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3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3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3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3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3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3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3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3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3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3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3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3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3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3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3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3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3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3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3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3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3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3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3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3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3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3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3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3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3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3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3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3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3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3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3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3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3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3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3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3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3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3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3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3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3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3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3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3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3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3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3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3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3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3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3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3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3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3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3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3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3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3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3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3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3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3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3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3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3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3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3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3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3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3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3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3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3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3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3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3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3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3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3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3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3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3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3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3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3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3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3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3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3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3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3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3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3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3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3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3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3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3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3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3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3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3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3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3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3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3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3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3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3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3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3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3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3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3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3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3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3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3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3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3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3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3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3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3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3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3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3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3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3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3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3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3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3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3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3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3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3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3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3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3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3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3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3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3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3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3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3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3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3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3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3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3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3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3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3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3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3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3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3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3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3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3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3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3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3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3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3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3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3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3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3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3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3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3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3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3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3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3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3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3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3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3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3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3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3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3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3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3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3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3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3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3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3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3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3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3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3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3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3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3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3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3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3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3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3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3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3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3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3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3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3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3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3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3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3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3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3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3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3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3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3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3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3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3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3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3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3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3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3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3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3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3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3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3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3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3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3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3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3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3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3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3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3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3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3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3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3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3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3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3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3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3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3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3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3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3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3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3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3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3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3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3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3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3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3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3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3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3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3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3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3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3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3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3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3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3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3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3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3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3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3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3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3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3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3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3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3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3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3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3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3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3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3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3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3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3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3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3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3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3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3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3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3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3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3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3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3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3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3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3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3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3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3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3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3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3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3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3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3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3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3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3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3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3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3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3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3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3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3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3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3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3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3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3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3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3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3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3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3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3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3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3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3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3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3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3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3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3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3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3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3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3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3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3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3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3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3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3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3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3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3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3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3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3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3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3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3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3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3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3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3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3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3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3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3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3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3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3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3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3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3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3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3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3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3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3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3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3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3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3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3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3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3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3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3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3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3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3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3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3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3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3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3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3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3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3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3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3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3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3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3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3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3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3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3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3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3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3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3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3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3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3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3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3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3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3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3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3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3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3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3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3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3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3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3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3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3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3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3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3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3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3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3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3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3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3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3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3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3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3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3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3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3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3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3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3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3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3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3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3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3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3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3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3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3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3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3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3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3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3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3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3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3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3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3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3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3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3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3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3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3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3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3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3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3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3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3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3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3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3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3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3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3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3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3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3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3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3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3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3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3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3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3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3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3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3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3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3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3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3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3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3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3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3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3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3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3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3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3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3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3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3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3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3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3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3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3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3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3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3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3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3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3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3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3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3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3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3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3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3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3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3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3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3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3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3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3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3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3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3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3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3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3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3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3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3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3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3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3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3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3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3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3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3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3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3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3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3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3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3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3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3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3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3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3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3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3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3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3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3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3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3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3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3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3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3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3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3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3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3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3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3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3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3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3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3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3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3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3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3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3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3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3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3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3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3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3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3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3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3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3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3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3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3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3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3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3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3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3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3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3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3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3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3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3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3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3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3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3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3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3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3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3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3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3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3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3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3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3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3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3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3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3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3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3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3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3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3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3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3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3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3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3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3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3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3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3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3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3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3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3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3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3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3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3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3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3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3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3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3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3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3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3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3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3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3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3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3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3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3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3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3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3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3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3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3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3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3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3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3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3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3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3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3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3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3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3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3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3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3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3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3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3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3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3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3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3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3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3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3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3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3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3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3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3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3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3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3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3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3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3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3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3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3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3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3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3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3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3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3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3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3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3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3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3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3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3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3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3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3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3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3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3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3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3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3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3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3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3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3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3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3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3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3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3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3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3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3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3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3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3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3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3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3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3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3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3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3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3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3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3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3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3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3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3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3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3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3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3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3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3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3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3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3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3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3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3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3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3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3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3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3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3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3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3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3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3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3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3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3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3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3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3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3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3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3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3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3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3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3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3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3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3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3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3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3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3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3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3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3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3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3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3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3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3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3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3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3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3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3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3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3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3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3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3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3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3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3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3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3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3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3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3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3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3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3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3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3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3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3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3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3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3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3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3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3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3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3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3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3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3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3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3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3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3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3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3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3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3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3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3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3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3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3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3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3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3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3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3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3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3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3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3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3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3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3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3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3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3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3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3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3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3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3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3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3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3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3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3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3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3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3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3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3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3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3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3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3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3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3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3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3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3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3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3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3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3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3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3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3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3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3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3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3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3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3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3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3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3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3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3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3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3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3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3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3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3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3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3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3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3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3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3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3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3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3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3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3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3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3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3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3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3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3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3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3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3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3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3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3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3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3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3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3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3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3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3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3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3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3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3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3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3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3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3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3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3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3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3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3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3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3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3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3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3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3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3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3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3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3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3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3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3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3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3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3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3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3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3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3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3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3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3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3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3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3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3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3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3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3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3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3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3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3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3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3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3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3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3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3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3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3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3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3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3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3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3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3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3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3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3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3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3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3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3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3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3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3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3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3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3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3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3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3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3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3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3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3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3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3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3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3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3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3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3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3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3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3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3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3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3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3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3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3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3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3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3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3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3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3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3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3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3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3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3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3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3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3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3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3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3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3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3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3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3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3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3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3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3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3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3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3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3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3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3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3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3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3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3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3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3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3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3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3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3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3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3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3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3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3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3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3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3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3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3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3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3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3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3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3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3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3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3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3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3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3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3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3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3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3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3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3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3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3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3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3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3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3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3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3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3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3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3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3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3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3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3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3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3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3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3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3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3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3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3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3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3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3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3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3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3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3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3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3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3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3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3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3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3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3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3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3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3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3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3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3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3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3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3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3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3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3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3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3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3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3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3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3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3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3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3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3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3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3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3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3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3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3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3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3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3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3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3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3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3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3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3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3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3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3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3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3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3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3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3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3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3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3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3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3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3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3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3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3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3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3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3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3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3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3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3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3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3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3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3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3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3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3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3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3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3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3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3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3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3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3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3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3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3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3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3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3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3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3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3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3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3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3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3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3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3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3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3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3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3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3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3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3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3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3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3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3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3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3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3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3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3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3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3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3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3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3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3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3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3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3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3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3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3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3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3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3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3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3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3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3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3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3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3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3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3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3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3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3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3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3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3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3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3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3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3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3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3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3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3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3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3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3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3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3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3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3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3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3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3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3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3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3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3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3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3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3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3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3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3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3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3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3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3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3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3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3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3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3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3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3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3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3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3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3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3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3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3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3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3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3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3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3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3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3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3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3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3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3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3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3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3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3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3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3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3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3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3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3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3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3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3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3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3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3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3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3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3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3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3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3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3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3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3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3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3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3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3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3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3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3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3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3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3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3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3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3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3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3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3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3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3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3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3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3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3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3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3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3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3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3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3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3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3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3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3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3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3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3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3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3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3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3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3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3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3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3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3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3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3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3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3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3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3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3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3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3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3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3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3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3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3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3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3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3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3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3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3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3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3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3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3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3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3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3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3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3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3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3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3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3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3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3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3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3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3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3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3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3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3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3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3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3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3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3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3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3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3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3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3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3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3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3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3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3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3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3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3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3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3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3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3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3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3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3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3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3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3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3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3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3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3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3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3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3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3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3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3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3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3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3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3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3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3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3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3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3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3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3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3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3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3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3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3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3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3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3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3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3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3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3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3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3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3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3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3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3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3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3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3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3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3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3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3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3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3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3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3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3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3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3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3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3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3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3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3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3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3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3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3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3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3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3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3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3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3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3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3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3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3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3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3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3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3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3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3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3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3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3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3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3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3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3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3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3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3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3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3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3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3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3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3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3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3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3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3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3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3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3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3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3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3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3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3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3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3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3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3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3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3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3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3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3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3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3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3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3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3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3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3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3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3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3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3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3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3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3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3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3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3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3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3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3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3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3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3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3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3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3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3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3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3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3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3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3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3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3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3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3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3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3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3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3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3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3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3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3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3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3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3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3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3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3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3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3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3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3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3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3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3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3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3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3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3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3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3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3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3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3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3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3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3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3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3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3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3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3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3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3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3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3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3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3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3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3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3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3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3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3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3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3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3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3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3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3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3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3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3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3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3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3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3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3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3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3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3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3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3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3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3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3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3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3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3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3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3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3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3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3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3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3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3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3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3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3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3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3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3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3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3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3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3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3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3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3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3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3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3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3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3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3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3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3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3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3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3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3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3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3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3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3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3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3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3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3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3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3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3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3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3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3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3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3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3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3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3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3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3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3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3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3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3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3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3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3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3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3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3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3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3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3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3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3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3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3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3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3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3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3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3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3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3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3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3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3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3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3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3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3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3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3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3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3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3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3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3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3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3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3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3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3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3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3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3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3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3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3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3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3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3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3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3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3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3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3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3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3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3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3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3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3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3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3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3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3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3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3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3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3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3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3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3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3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3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3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3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3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3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3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3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3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3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3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3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3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3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3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3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3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3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3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3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3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3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3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3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3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3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3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3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3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3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3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3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3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3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3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3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3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3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3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3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3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3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3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3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3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3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3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3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3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3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3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3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3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3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3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3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3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3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3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3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3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3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3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3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3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3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3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3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3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3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3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3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3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3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3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3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3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3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3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3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3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3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3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3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3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3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3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3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3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3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3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3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3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3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3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3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3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3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3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3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3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3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3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3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3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3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3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3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3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3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3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3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3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3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3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3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3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3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3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3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3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3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3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3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3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3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3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3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3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3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3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3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3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3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3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3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3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3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3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3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3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3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3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3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3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3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3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3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3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3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3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3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3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3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3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3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3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3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3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3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3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3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3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3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3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3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3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3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3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3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3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3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3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3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3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3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3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3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3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3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3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3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3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3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3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3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3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3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3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3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3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3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3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3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3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3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3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3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3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3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3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3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3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3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3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3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3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3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3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3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3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3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3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3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3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3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3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3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3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3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3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3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3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3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3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3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3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3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3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3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3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3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3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3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3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3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3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3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3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3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3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3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3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3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3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3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3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3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3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3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3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3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3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3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3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3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3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3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3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3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3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3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3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3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3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3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3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3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3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3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3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3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3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3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3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3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3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3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3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3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3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3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3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3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3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3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3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3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3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3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3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3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3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3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3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3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3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3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3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3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3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3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3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3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3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3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3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3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3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3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3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3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3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3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3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3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3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3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3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3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3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3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3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3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3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3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3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3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3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3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3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3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3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3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3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3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3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3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3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3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3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3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3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3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3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3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3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3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3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3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3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3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3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3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3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3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3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3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3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3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3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3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3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3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3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3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3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3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3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3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3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3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3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3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3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3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3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3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3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3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3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3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3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3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3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3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3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3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3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3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3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3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3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3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3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3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3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3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3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3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3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3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3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3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3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3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3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3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3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3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3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3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3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3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3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3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3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3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3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3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3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3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3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3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3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3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3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3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3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3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3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3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3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3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3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3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3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3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3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3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3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3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3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3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3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3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3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3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3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3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3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3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3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3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3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3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3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3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3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3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3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3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3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3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3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3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3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3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3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3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3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3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3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3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3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3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3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3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3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3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3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3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3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3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3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3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3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3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3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3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3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3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3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3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3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3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3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3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3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3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3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3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3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3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3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3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3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3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3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3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3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3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3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3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3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3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3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3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3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3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3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3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3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3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3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3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3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3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3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3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3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3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3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3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3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3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3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3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3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3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3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3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3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3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3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3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3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3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3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3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3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3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3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3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3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3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3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3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3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3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3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3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3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3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3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3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3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3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3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3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3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3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3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3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3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3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3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3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3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3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3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3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3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3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3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3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3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3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3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3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3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3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3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3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3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3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3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3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3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3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3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3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3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3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3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3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3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3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3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3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3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3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3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3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3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3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3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3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3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3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3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3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3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3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3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3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3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3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3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3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3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3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3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3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3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3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3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3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3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3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3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3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3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3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3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3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3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3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3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3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3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3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3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3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3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3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3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3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3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3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3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3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3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3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3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3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3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3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3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3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3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3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3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3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3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3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3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3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3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3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3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3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3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3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3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3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3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3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3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3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3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3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3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3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3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3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3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3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3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3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3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3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3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3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3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3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3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3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3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3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3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3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3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3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3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3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3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3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3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3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3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3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3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3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3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3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3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3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3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3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3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3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3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3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3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3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3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3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3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3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3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3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3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3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3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3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3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3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3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3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3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3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3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3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3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3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3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3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3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3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3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3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3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3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3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3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3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3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3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3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3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3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3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3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3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3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3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3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3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3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3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3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3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3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3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3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3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3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3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3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3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3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3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3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3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3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3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3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3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3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3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3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3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3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3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3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3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3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3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3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3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3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3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3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3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3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3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3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3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3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3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3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3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3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3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3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3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3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3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3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3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3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3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3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3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3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3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3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3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3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3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3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3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3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3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3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3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3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3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3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3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3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3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3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3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3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3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3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3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3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3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3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3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3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3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3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3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3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3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3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3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3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3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3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3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3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3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3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3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3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3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3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3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3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3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3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3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3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3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3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3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3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3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3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3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3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3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3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3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3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3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3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3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3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3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3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3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3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3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3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3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3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3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3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3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3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3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3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3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3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3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3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3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3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3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3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3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3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3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3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3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3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3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3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3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3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3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3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3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3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3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3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3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3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3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3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3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3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3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3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3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3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3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3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3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3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3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3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3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3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3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3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3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3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3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3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3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3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3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3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3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3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3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3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3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3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3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3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3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3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3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3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3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3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3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3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3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3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3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3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3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3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3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3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3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3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3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3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3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3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3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3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3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3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3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3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3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3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3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3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3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3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3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3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3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3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3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3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3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3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3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3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3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3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3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3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3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3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3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3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3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3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3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3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3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3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3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3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3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3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3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3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3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3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3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3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3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3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3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3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3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3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3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3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3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3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3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3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3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3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3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3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3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3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3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3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3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3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3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3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3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3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3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3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3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3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3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3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3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3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3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3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3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3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3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3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3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3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3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3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3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3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3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3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3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3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3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3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3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3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3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3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3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3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3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3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3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3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3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3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3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3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3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3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3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3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3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3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3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3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3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3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3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3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3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3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3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3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3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3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3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3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3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3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3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3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3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3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3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3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3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3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3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3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3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3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3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3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3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3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3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3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3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3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3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3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3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3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3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3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3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3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3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3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3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3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3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3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3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3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3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3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3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3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3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3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3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3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3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3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3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3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3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3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3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3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3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3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3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3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3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3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3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3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3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3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3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3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3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3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3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3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3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3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3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3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3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3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3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3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3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3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3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3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3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3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3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3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3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3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3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3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3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3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3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3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3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3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3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3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3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3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3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3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3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3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3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3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3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3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3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3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3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3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3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3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3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3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3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3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3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3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3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3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3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3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3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3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3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3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3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3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3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3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3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3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3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3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3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3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3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3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3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3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3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3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3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3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3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3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3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3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3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3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3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3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3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3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3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3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3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3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3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3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3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3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3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3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3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3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3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3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3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3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3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3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3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3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3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3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3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3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3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3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3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3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3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3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3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3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3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3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3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3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3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3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3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3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3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3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3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3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3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3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3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3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3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3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3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3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3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3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3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3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3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3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3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3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3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3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3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3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3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3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3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3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3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3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3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3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3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3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3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3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3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3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3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3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3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3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3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3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3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3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3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3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3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3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3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3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3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3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3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3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3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3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3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3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3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3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3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3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3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3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3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3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3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3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3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3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3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3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3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3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3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3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3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3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3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3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3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3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3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3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3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3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3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3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3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3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3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3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3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3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3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3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3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3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3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3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3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3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3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3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3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3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3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3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3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3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3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3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3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3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3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3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3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3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3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3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3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3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3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3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3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3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3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3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3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3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3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3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3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3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3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3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3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3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3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3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3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3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3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3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3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3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3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3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3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3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3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3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3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3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3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3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3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3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3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3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3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3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3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3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3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3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3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3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3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3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3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3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3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3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3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3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3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3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3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3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3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3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3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3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3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3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3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3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3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3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3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3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3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3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3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3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3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3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3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3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3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3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3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3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3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3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3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3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3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3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3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3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3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3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3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3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3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3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3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3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3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3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3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3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3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3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3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3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3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3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3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3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3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3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3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3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3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3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3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3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3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3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3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3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3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3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3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3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3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3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3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3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3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3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3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3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3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3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3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3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3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3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3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3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3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3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3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3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3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3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3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3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3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3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3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3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3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3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3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3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3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3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3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3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3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3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3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3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3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3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3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3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3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3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3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3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3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3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3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3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3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3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3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3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3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3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3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3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3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3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3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3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3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3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3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3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3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3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3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3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3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3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3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3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3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3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3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3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3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3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3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3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3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3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3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3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3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3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3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3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3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3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3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3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3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3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3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3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3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3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3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3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3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3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3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3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3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3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3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3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3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3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3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3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3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3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3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3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3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3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3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3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3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3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3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3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3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3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3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3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3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3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3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3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3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3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3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3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3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3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3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3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3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3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3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3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3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3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3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3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3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3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3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3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3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3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3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3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3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3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3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3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3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3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3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3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3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3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3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3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3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3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3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3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3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3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3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3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3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3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3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3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3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3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3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3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3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3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3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3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3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3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3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3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3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3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3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3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3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3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3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3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3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3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3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3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3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3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3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3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3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3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3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3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3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3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3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3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3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3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3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3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3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3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3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3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3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3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3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3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3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3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3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3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3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3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3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3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3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3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3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3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3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3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3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3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3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3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3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3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3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3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3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3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3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3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3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3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3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3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3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3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3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3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3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3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3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3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3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3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3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3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3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3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3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3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3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3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3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3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3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3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3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3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3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3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3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3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3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3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3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3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3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3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3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3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3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3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3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3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3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3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3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3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3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3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3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3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3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3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3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3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3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3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3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3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3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3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3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3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3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3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3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3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3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3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3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3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3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3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3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3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3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3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3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3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3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3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3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3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3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3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3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3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3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3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3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3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3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3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3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3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3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3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3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3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3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3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3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3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3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3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3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3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3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3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3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3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3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3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3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3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3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3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3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3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3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3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3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3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3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3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3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3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3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3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3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3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3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3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3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3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3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3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3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3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3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3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3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3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3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3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3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3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3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3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3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3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3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3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3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3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3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3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3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3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3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3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3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3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3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3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3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3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3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3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3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3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3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3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3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3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3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3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3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3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3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3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3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3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3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3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3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3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3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3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3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3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3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3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3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3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3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3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3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3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3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3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3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3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3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3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3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3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3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3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3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3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3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3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3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3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3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3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3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3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3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3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3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3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3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3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3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3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3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3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3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3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3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3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3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3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3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3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3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3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3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3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3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3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3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3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3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3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3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3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3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3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3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3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3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3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3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3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3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3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3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3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3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3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3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3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3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3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3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3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3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3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3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3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3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3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3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3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3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3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3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3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3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3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3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3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3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3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3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3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3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3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3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3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3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3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3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3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3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3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3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3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3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3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3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3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3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3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3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3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3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3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3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3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3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3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3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3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3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3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3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3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3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3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3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3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3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3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3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3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3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3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3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3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3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3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3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3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3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3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3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3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3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3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3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3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3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3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3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3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3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3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3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3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3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3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3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3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3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3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3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3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3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3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3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3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3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3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3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3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3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3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3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3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3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3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3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3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3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3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3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3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3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3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3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3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3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3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3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3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3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3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3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3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3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3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3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3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3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3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3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3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3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3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3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3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3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3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3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3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3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3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3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3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3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3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3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3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3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3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3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3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3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3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3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3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3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3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3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3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3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3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3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3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3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3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3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3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3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3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3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3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3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3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3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3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3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3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3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3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3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3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3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3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3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3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3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3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3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3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3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3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3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3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3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3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3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3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3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3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3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3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3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3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3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3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3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3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3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3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3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3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3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3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3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3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3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3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3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3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3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3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3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3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3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3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3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3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3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3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3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3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3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3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3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3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3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3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3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3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3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3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3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3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3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3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3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3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3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3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3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3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3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3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3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3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3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3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3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3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3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3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3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3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3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3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3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3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3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3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3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3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3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3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3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3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3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3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3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3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3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3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3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3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3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3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3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3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3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3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3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3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3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3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3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3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3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3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3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3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3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3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3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3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3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3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3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3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3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3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3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3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3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3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3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3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3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3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3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3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3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3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3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3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3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3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3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3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3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3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3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3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3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3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3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3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3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3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3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3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3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3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3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3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3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3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3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3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3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3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3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3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3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3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3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3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3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3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3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3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3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3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3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3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3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3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3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3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3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3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3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3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3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3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3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3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3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3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3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3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3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3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3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3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3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3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3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3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3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3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3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3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3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3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3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3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3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3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3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3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3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3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3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3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3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3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3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3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3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3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3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3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3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3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3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3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3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3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3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3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3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3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3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3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3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3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3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3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3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3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3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3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3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3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3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3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3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3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3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3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3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3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3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3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3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3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3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3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3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3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3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3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3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3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3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3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3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3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3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3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3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3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3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3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3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3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3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3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3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3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3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3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3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3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3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3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3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3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3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3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3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3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3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3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3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3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3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3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3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3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3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3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3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3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3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3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3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3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3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3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3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3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3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3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3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3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3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3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3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3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3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3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3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3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3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3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3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3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3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3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3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3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3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3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3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3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3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3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3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3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3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3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3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3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3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3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3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3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3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3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3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3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3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3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3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3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3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3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3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3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3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3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3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3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3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3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3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3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3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3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3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3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3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3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3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3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3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3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3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3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3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3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3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3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3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3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3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3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3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3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3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3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3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3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3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3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3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3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3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3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3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3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3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3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3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3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3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3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3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3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3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3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3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3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3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3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3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3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3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3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3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3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3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3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3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3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3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3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3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3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3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3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3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3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3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3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3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3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3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3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3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3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3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3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3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3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3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3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3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3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3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3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3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3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3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3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3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3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3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3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3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3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3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3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3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3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3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3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3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3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3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3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3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3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3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3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3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3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3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3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3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3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3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3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3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3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3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3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3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3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3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3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3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3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3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3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3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3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3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3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3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3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3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3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3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3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3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3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3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3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3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3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3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3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3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3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3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3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3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3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3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3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3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3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3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3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3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3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3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3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3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3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3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3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3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3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3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3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3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3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3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3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3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3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3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3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3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3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3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3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3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3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3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3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3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3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3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3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3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3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3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3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3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3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3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3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3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3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3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3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3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3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3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3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3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3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3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3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3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3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3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3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3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3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3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3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3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3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3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3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3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3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3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3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3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3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3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3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3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3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3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3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3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3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3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3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3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3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3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3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3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3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3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3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3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3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3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3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3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3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3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3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3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3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3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3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3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3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3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3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3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3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3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3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3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3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3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3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3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3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3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3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3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3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3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3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3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3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3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3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3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3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3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3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3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3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3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3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3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3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3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3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3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3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3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3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3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3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3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3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3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3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3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3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3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3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3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3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3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3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3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3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3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3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3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3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3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3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3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3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3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3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3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3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3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3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3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3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3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3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3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3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3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3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3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3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3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3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3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3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3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3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3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3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3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3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3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3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3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3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3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3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3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3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3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3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3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3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3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3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3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3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3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3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3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3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3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3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3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3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3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3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3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3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3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3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3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3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3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3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3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3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3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3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3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3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3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3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3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3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3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3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3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3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3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3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3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3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3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3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3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3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3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3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3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3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3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3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3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3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3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3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3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3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3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3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3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3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3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3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3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3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3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3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3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3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3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3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3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3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3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3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3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3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3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3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3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3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3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3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3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3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3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3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3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3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3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3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3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3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3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3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3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3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3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3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3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3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3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3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3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3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3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3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3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3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3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3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3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3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3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3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3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3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3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3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3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3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3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3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3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3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3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3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3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3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3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3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3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3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3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3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3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3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3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3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3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3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3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3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3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3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3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3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3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3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3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3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3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3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3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3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3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3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3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3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3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3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3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3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3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3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3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3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3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3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3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3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3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3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3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3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3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3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3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3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3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3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3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3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3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3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3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3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3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3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3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3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3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3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3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3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3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3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3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3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3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3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3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3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3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3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3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3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3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3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3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3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3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3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3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3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3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3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3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3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3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3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3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3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3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3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3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3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3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3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3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3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3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3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3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3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3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3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3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3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3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3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3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3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3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3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3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3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3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3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3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3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3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3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3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3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3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3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3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3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3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3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3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3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3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3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3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3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3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3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3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3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3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3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3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3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3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3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3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3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3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3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3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3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3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3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3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3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3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3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3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3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3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3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3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3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3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3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3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3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3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3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3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3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3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3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3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3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3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3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3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3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3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3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3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3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3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3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3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3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3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3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3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3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3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3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3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3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3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3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3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3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3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3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3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3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3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3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3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3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3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3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3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3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3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3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3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3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3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3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3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3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3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3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3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3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3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3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3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3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3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3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3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3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3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3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3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3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3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3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3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3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3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3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3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3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3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3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3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3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3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3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3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3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3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3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3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3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3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3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3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3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3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3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3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3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3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3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3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3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3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3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3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3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3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3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3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3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3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3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3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3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3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3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3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3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3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3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3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3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3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3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3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3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3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3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3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3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3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3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3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3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3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3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3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3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3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3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3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3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3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3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3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3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3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3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3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3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3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3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3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3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3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3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3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3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3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3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3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3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3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3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3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3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3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3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3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3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3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3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3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3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3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3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3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3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3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3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3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3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3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3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3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3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3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3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3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3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3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3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3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3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3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3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3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3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3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3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3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3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3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3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3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3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3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3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3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3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3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3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3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3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3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3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3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3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3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3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3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3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3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3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3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3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3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3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3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3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3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3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3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3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3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3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3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3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3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3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3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3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3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3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3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3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3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3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3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3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3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3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3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3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3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3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3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3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3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3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3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3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3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3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3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3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3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3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3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3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3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3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3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3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3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3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3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3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3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3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3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3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3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3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3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3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3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3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3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3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3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3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3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3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3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3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3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3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3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3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3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3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3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3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3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3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3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3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3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3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3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3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3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3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3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3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3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3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3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3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3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3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3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3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3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3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3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3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3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3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3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3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3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3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3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3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3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3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3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3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3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3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3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3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3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3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3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3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3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3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3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3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3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3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3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3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3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3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3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3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3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3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3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3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3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3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3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3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3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3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3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3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3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3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3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3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3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3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3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3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3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3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3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3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3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3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3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3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3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3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3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3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3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3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3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3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3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3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3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3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3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3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3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3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3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3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3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3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3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3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3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3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3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3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3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3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3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3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3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3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3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3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3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3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3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3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3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3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3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3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3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3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3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3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3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3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3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3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3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3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3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3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3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3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3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3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3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3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3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3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3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3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3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3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3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3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3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3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3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3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3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3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3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3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3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3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3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3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3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3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3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3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3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3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3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3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3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3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3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3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3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3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3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3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3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3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3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3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3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3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3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3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3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3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3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3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3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3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3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3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3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3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3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3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3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3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3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3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3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3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3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3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3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3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3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3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3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3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3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3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3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3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3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3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3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3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3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3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3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3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3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3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3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3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3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3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3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3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3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3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3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3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3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3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3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3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3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3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3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3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3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3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3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3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3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3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3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3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3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3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3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3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3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3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3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3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3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3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3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3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3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3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3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3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3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3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3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3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3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3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3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3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3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3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3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3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3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3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3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3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3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3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3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3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3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3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3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3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3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3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3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3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3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3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3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3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3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3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3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3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3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3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3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3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3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3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3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3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3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3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3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3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3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3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3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3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3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3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3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3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3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3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3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3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3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3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3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3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3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3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3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3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3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3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3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3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3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3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3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3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3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3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3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3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3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3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3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3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3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3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3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3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3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3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3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3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3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3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3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3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3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3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3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3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3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3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3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3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3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3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3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3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3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3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3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3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3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3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3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3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3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3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3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3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3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3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3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3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3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3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3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3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3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3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3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3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3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3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3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3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3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3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3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3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3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3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3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3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3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3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3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3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3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3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3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3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3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3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3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3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3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3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3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3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3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3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3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3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3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3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3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3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3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3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3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3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3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3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3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3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3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3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3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3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3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3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3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3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3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3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3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3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3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3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3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3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3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3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3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3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3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3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3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3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3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3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3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3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3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3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3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3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3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3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3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3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3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3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3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3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3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3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3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3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3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3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3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3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3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3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3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3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3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3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3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3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3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3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3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3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3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3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3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3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3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3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3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3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3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3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3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3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3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3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3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3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3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3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3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3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3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3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3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3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3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3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3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3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3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3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3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3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3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3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3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3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3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3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3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3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3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3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3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3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3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3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3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3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3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3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3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3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3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3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3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3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3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3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3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3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3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3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3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3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3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3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3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3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3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3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3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3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3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3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3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3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3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3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3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3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3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3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3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3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3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3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3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3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3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3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3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3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3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3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3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3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3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3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3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3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3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3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3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3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3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3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3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3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3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3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3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3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3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3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3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3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3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3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3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3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3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3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3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3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3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3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3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3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3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3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3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3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3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3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3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3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3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3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3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3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3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3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3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3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3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3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3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3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3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3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3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3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3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3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3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3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3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3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3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3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3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3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3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3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3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3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3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3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3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3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3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3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3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3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3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3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3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3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3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3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3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3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3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3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3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3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3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3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3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3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3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3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3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3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3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3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3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3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3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3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3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3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3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3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3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3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3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3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3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3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3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3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3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3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3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3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3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3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3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3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3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3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3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3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3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3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3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3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3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3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3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3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3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3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3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3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3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3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3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3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3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3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3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3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3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3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3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3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3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3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3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3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3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3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3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3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3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3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3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3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3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3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3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3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3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3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3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3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3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3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3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3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3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3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3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3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3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3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3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3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3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3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3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3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3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3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3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3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3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3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3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3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3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3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3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3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3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3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3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3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3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3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3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3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3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3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3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3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3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3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3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3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3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3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3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3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3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3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3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3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3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3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3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3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3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3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3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3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3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3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3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3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3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3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3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3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3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3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3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3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3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3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3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3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3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3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3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3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3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3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3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3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3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3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3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3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3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3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3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3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3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3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3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3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3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3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3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3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3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3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3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3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3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3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3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3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3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3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3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3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3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3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3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3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3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3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3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3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3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3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3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3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3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3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3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3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3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3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3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3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3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3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3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3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3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3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3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3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3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3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3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3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3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3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3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3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3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3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3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3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3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3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3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3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3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3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3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3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3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3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3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3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3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3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3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3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3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3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3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3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3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3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3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3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3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3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3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3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3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3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3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3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3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3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3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3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3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3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3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3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3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3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3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3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3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3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3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3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3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3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3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3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3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3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3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3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3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3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3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3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3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3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3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3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3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3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3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3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3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3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3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3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3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3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3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3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3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3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3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3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3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3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3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3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3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3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3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3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3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3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3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3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3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3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3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3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3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3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3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3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3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3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3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3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3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3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3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3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3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3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3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3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3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3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3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3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3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3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3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3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3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3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3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3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3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3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3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3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3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3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3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3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3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3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3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3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3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3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3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3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3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3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3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3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3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3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3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3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3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3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3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3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3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3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3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3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3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3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3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3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3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3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3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3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3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3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3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3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3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3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3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3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3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3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3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3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3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3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3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3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3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3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3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3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3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3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3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3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3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3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3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3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3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3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3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3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3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3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3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3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3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3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3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3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3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3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3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3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3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3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3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3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3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3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3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3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3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3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3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3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3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3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3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3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3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3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3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3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3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3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3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3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3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3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3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3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3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3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3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3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3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3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3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3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3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3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3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3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3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3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3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3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3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3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3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3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3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3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3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3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3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3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3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3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3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3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3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3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3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3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3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3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3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3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3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3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3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3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3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3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3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3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3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3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3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3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3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3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3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3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3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3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3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3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3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3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3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3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3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3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3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3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3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3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3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3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3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3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3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3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3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3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3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3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3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3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3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3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3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3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3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3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3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3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3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3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3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3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3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3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3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3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3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3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3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3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3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3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3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3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3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3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3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3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3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3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3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3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3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3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3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3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3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3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3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3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3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3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3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3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3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3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3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3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3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3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3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3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3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3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3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3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3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3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3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3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3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3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3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3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3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3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3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3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3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3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3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3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3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3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3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3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3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3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3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3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3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3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3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3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3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3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3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3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3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3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3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3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3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3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3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3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3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3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3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3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3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3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3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3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3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3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3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3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3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3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3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3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3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3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3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3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3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3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3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3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3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3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3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3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3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3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3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3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3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3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3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3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3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3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3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3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3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3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3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3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3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3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3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3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3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3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3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3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3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3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3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3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3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3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3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3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3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3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3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3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3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3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3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3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3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3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3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3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3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3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3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3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3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3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3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3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3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3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3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3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3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3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3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3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3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3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3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3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3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3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3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3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3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3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3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3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3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3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3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3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3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3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3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3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3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3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3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3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3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3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3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3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3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3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3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3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3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3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3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3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3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3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3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3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3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3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3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3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3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3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3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3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3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3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3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3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3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3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3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3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3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3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3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3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3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3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3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3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3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3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3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3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3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3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3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3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3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3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3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3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3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3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3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3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3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3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3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3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3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3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3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3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3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3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3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3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3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3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3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3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3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3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3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3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3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3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3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3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3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3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3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3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3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3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3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3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3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3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3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3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3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3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3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3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3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3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3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3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3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3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3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3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3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3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3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3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3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3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3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3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3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3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3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3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3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3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3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3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3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3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3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3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3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3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3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3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3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3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3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3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3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3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3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3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3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3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3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3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3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3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3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3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3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3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3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3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3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3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3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3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3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3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3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3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3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3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3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3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3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3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3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3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3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3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3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3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3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3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3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3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3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3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3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3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3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3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3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3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3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3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3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3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3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3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3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3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3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3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3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3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3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3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3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3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3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3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3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3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3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3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3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3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3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3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3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3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3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3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3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3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3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3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3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3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3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3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3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3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3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3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3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3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3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3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3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3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3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3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3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3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3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3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3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3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3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3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3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3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3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3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3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3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3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3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3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3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3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3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3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3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3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3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3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3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3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3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3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3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3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3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3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3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3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3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3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3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3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3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3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3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3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3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3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3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3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3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3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3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3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3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3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3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3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3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3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3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3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3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3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3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3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3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3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3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3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3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3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3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3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3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3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3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3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3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3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3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3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3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3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3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3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3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3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3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3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3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3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3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3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3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3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3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3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3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3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3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3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3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3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3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3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3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3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3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3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3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3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3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3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3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3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3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3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3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3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3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3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3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3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3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3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3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3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3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3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3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3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3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3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3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3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3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3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3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3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3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3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3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3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3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3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3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3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3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3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3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3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3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3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3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3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3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3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3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3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3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3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3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3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3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3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3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3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3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3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3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3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3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3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3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3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3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3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3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3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3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3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3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3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3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3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3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3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3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3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3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3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3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3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3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3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3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3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3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3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3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3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3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3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3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3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3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3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3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3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3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3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3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3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3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3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3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3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3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3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3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3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3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3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3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3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3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3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3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3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3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3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3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3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3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3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3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3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3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3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3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3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3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3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3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3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3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3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3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3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3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3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3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3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3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3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3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3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3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3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3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3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3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3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3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3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3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3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3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3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3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3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3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3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3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3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3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3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3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3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3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3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3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3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3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3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3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3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3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3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3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3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3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3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3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3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3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3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3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3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3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3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3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3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3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3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3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3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3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3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3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3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3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3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3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3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3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3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3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3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3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3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3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3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3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3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3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3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3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3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3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3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3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3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3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3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3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3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3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3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3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3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3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3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3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3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3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3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3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3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3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3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3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3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3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3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3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3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3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3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3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3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3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3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3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3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3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3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3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3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3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3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3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3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3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3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3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3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3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3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3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3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3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3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3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3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3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3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3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3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3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3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3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3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3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3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3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3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3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3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3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3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3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3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3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3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3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3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3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3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3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3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3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3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3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3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3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3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3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3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3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3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3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3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3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3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3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3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3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3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3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3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3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3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3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3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3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3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3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3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3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3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3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3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3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3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3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3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3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3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3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3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3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3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3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3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3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3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3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3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3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3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3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3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3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3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3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3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3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3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3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3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3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3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3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3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3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3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3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3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3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3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3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3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3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3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3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3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3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3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3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3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3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3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3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3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3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3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3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3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3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3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3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3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3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3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3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3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3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3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3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3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3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3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3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3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3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3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3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3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3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3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3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3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3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3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3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3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3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3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3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3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3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3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3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3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3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3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3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3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3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3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3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3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3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3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3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3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3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3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3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3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3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3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3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3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3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3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3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3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3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3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3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3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3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3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3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3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3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3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3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3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3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3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3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3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3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3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3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3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3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3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3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3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3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3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3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3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3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3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3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3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3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3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3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3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3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3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3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3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3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3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3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3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3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3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3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3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3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3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3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3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3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3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3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3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3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3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3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3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3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3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3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3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3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3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3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3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3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3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3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3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3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3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3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3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3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3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3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3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3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3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3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3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3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3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3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3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3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3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3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3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3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3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3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3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3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3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3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3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3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3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3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3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3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3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3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3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3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3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3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3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3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3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3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3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3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3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3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3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3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3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3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3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3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3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3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3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3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3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3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3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3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3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3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3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3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3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3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3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3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3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3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3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3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3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3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3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3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3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3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3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3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3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3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3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3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3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3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3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3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3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3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3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3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3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3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3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3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3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3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3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3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3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3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3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3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3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3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3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3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3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3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3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3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3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3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3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3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3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3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3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3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3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3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3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3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3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3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3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3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3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3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3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3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3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3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3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3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3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3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3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3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3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3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3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3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3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3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3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3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3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3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3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3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3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3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3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3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3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3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3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3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3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3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3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3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3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3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3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3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3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3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3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3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3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3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3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3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3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3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3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3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3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3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3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3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3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3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3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3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3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3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3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3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3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3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3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3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3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3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3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3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3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3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3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3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3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3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3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3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3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3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3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3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3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3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3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3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3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3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3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3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3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3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3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3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3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3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3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3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3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3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3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3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3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3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3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3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3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3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3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3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3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3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3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3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3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3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3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3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3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3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3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3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3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3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3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3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3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3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3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3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3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3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3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3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3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3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3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3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3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3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3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3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3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3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3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3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3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3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3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3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3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3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3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3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3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3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3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3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3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3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3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3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3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3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3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3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3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3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3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3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3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3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3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3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3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3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3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3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3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3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3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3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3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3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3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3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3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3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3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3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3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3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3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3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3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3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3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3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3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3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3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3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3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3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3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3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3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3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3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3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3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3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3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3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3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3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3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3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3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3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3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3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3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3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3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3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3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3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3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3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3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3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3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3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3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3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3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3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3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3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3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3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3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3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3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3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3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3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3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3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3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3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3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3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3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3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3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3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3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3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3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3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3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3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3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3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3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3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3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3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3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3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3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3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3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3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3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3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3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3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3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3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3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3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3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3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3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3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3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3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3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3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3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3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3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3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3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3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3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3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3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3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3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3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3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3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3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3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3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3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3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3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3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3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3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3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3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3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3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3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3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3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3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3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3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3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3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3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3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3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3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3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3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3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3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3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3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3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3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3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3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3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3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3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3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3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3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3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3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3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3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3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3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3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3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3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3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3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3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3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3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3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3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3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3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3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3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3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3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3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3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3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3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3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3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3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3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3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3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3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3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3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3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3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3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3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3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3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3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3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3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3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3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3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3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3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3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3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3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3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3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3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3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3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3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3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3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3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3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3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3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3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3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3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3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3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3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3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3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3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3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3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3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3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3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3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3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3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3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3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3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3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3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3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3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3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3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3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3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3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3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3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3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3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3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3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3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3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3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3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3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3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3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3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3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3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3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3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3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3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3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3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3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3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3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3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3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3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3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3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3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3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3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3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3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3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3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3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3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3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3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3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3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3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3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3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3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3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3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3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3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3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3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3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3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3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3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3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3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3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3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3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3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3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3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3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3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3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3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3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3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3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3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3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3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3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3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3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3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3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3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3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3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3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3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3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3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3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3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3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3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3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3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3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3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3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3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3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3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3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3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3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3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3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3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3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3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3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3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3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3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3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3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3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3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3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3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3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3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3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3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3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3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3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3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3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3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3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3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3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3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3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3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3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3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3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3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3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3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3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3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3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3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3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3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3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3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3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3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3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3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3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3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3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3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3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3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3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3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3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3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3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3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3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3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3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3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3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3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3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3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3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3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3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3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3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3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3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3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3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3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3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3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3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3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3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3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3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3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3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3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3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3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3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3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3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3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3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3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3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3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3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3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3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3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3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3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3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3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3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3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3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3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3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3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3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3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3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3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3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3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3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3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3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3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3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3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3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3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3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3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3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3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3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3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3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3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3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3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3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3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3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3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3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3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3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3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3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3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3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3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3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3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3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3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3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3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3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3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3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3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3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3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3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3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3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3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3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3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3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3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3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3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3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3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3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3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3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3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3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3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3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3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3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3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3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3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3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3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3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3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3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3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3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3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3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3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3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3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3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3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3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3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3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3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3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3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3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3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3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3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3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3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3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3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3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3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3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3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3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3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3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3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3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3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3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3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3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3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3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3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3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3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3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3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3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3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3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3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3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3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3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3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3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3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3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3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3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3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3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3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3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3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3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3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3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3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3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3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3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3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3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3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3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3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3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3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3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3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3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3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3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3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3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3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3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3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3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3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3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3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3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3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3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3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3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3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3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3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3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3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3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3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3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3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3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3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3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3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3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3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3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3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3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3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3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3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3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3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3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3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3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3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3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3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3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3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3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3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3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3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3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3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3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3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3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3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3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3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3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3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3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3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3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3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3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3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3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3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3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3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3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3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3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3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3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3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3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3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3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3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3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3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3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3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3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3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3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3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3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3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3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3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3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3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3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3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3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3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3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3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3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3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3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3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3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3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3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3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3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3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3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3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3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3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3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3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3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3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3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3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3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3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3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3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3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3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3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3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3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3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3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3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3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3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3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3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3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3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3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3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3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3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3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3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3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3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3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3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3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3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3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3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3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3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3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3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3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3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3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3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3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3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3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3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3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3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3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3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3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3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3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3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3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3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3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3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3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3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3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3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3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3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3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3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3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3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3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3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3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3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3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3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3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3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3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3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3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3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3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3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3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3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3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3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3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3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3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3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3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3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3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3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3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3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3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3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3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3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3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3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3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3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3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3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3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3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3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3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3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3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3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3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3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3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3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3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3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3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3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3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3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3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3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3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3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3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3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3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3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3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3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3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3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3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3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3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3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3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3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3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3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3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3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3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3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3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3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3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3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3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3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3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3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3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3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3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3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3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3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3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3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3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3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3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3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3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3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3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3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3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3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3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3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3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3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3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3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3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3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3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3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3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3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3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3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3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3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3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3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3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3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3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3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3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3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3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3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3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3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3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3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3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3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3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3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3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3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3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3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3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3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3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3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3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3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3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3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3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3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3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3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3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3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3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3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3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3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3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3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3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3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3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3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3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3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3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3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3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3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3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3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3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3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3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3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3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3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3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3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3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3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3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3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3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3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3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3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3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3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3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3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3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3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3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3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3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3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3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3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3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3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3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3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3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3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3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3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3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3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3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3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3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3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3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3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3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3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3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3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3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3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3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3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3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3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3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3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3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3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3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3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3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3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3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3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3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3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3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3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3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3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3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3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3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3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3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3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3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3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3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3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3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3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3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3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3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3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3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3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3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3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3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3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3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3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3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3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3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3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3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3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3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3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3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3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3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3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3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3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3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3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3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3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3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3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3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3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3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3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3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3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3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3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3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3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3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3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3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3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3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3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3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3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3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3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3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3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3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3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3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3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3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3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3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3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3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3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3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3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3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3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3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3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3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3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3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3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3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3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3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3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3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3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3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3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3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3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3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3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3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3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3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3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3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3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3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3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3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3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3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3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3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3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3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3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3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3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3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3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3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3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3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3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3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3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3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3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3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3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3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3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3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3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3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3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3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3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3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3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3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3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3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3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3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3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3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3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3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3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3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3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3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3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3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3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3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3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3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3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3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3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3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3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3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3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3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3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3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3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3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3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3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3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3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3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3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3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3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3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3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3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3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3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3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3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3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3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3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3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3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3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3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3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3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3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3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3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3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3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3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3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3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3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3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3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3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3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3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3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3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3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3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3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3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3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3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3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3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3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3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3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3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3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3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3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3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3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3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3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3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3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3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3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3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3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3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3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3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3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3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3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3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3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3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3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3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3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3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3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3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3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3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3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3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3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3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3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3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3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3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3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3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3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3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3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3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3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3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3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3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3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3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3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3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3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3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3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3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3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3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3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3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3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3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3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3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3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3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3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3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3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3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3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3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3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3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3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3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3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3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3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3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3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3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3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3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3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3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3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3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3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3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3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3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3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3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3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3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3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3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3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3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3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3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3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3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3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3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3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3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3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3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3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3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3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3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3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3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3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3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3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3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3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3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3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3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3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3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3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3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3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3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3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3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3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3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3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3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3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3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3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3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3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3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3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3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3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3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3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3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3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3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3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3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3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3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3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3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3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3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3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3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3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3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3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3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3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3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3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3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3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3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3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3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3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3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3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3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3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3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3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3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3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3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3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3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3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3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3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3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3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3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3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3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3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3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3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3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3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3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3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3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3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3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3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3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3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3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3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3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3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3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3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3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3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3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3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3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3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3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3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3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3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3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3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3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3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3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3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3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3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3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3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3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3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3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3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3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3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3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3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3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3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3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3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3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3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3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3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3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3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3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3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3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3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3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3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3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3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3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3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3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3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3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3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3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3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3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3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3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3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3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3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3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3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3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3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3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3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3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3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3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3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3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3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3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3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3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3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3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3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3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3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3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3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3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3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3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3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3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3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3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3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3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3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3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3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3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3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3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3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3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3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3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3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3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3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3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3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3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3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3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3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3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3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3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3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3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3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3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3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3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3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3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3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3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3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3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3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3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3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3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3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3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3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3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3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3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3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3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3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3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3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3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3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3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3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3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3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3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3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3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3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3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3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3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3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3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3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3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3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3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3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3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3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3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3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3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3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3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3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3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3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3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3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3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3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3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3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3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3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3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3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3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3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3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3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3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3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3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3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3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3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3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3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3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3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3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3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3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3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3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3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3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3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3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3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3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3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3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3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3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3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3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3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3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3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3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3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3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3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3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3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3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3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3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3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3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3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3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3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3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3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3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3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3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3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3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3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3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3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3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3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3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3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3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3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3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3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3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3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3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3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3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3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3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3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3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3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3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3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3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3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3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3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3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3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3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3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3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3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3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3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3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3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3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3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3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3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3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3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3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3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3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3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3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3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3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3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3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3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3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3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3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3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3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3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3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3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3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3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3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3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3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3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3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3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3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3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3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3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3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3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3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3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3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3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3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3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3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3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3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3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3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3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3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3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3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3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3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3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3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3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3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3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3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3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3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3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3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3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3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3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3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3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3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3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3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3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3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3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3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3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3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3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3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3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3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3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3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3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3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3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3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3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3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3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3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3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3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3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3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3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3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3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3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3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3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3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3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3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3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3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3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3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3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3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3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3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3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3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3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3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3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3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3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3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3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3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3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3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3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3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3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3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3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3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3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3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3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3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3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3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3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3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3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3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3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3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3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3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3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3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3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3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3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3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3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3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3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3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3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3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3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3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3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3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3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3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3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3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3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3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3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3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3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3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3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3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3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3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3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3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3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3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3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3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3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3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3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3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3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3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3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3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3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3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3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3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3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3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3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3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3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3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3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3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3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3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3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3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3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3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3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3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3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3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3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3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3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3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3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3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3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3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3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3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3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3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3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3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3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3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3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3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3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3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3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3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3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3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3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3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3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3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3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3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3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3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3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3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3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3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3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3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3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3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3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3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3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3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3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3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3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3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3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3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3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3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3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3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3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3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3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3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3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3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3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3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3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3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3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3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3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3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3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3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3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3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3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3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3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3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3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3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3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3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3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3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3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3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3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3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3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3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3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3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3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3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3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3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3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3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3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3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3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3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3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3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3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3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3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3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3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3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3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3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3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3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3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3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3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3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3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3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3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3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3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3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3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3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3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3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3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3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3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3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3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3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3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3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3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3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3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3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3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3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3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3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3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3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3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3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3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3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3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3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3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3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3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3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3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3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3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3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3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3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3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3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3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3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3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3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3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3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3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3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3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3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3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3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3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3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3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3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3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3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3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3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3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3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3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3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3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3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3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3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3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3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3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3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3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3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3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3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3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3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3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3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3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3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3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3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3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3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3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3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3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3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3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3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3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3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3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3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3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3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3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3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3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3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3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3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3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3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3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3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3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3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3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3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3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3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3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3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3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3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3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3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3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3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3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3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3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3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3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3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3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3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3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3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3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3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3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3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3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3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3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3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3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3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3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3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3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3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3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3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3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3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3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3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3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3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3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3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3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3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3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3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3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3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3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3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3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3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3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3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3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3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3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3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3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3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3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3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3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3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3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3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3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3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3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3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3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3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3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3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3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3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3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3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3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3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3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3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3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3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3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3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3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3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3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3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3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3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3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3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3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3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3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3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3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3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3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3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3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3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3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3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3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3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3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3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3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3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3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3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3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3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3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3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3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3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3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3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3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3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3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3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3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3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3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3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3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3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3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3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3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3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3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3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3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3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3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3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3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3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3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3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3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3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3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3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3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3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3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3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3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3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3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3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3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3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3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3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3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3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3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3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3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3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3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3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3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3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3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3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3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3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3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3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3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3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3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3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3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3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3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3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3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3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3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3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3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3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3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3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3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3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3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3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3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3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3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3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3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3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3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3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3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3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3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3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3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3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3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3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3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3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3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3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3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3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3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3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3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3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3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3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3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3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3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3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3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3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3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3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3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3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3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3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3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3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3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3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3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3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3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3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3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3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3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3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3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3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3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3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3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3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3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3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3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3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3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3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3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3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3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3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3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3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3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3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3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3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3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3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3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3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3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3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3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3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3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3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3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3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3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3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3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3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3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3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3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3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3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3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3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3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3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3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3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3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3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3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3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3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3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3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3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3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3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3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3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3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3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3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3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3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3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3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3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3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3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3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3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3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3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3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3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3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3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3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3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3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3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3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3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3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3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3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3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3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3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3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3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3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3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3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3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3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3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3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3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3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3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3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3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3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3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3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3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3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3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3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3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3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3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3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3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3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3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3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3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3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3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3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3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3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3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3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3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3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3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3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3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3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3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3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3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3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3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3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3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3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3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3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3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3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3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3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3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3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3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3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3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3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3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3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3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3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3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3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3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3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3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3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3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3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3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3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3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3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3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3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3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3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3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3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3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3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3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3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3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3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3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3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3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3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3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3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3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3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3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3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3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3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3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3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3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3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3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3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3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3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3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3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3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3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3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3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3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3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3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3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3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3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3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3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3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3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3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3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3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3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3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3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3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3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3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3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3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3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3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3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3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3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3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3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3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3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3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3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3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3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3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3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3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3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3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3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3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3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3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3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3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3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3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3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3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3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3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3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3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3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3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3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3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3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3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3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3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3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3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3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3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3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3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3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3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3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3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3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3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3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3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3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3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3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3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3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3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3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3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3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3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3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3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3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3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3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3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3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3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3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3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3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3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3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3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3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3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3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3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3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3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3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3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3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3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3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3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3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3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3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3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3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3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3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3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3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3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3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3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3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3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3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3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3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3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3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3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3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3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3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3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3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3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3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3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3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3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3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3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3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3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3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3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3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3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3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3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3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3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3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3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3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3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3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3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3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3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3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3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3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3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3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3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3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3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3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3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3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3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3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3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3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3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3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3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3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3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3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3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3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3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3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3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3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3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3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3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3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3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3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3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3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3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3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3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3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3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3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3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3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3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3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3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3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3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3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3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3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3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3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3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3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3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3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3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3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3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3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3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3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3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3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3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3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3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3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3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3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3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3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3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3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3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3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3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3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3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3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3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3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3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3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3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3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3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3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3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3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3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3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3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3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3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3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3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3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3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3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3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3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3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3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3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3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3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3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3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3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3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3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3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3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3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3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3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3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3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3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3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3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3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3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3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3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3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3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3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3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3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3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3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3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3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3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3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3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3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3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3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3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3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3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3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3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3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3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3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3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3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3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3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3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3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3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3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3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3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3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3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3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3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3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3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3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3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3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3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3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3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3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3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3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3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3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3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3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3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3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3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3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3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3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3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3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3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3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3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3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3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3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3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3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3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3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3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3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3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3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3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3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3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3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3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3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3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3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3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3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3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3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3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3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3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3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3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3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3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3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3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3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3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3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3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3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3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3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3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3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3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3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3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3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3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3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3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3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3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3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3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3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3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3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3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3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3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3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3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3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3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3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3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3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3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3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3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3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3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3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3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3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3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3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3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3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3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3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3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3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3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3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3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3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3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3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3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3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3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3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3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3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3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3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3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3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3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3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3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3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3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3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3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3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3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3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3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3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3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3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3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3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3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3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3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3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3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3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3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3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3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3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3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3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3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3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3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3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3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3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3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3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3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3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3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3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3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3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3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3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3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3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3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3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3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3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3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3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3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3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3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3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3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3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3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3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3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3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3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3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3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3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3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3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3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3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3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3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3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3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3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3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3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3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3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3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3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3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3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3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3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3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3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3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3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3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3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3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3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3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3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3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3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3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3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3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3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3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3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3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3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3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3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3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3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3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3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3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3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3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3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3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3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3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3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3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3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3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3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3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3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3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3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3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3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3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3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3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3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3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3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3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3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3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3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3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3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3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3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3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3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3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3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3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3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3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3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3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3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3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3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3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3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3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3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3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3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3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3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3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3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3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3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3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3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3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3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3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3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3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3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3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3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3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3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3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3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3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3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3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3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3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3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3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3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3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3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3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3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3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3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3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3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3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3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3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3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3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3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3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3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3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3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3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3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3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3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3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3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3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3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3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3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3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3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3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3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3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3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3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3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3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3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3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3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3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3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3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3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3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3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3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3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3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3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3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3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3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3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3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3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3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3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3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3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3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3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3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3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3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3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3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3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3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3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3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3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3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3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3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3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3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3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3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3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3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3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3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3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3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3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3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3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3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3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3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3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3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3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3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3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3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3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3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3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3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3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3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3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3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3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3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3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3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3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3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3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3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3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3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3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3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3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3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3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3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3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3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3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3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3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3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3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3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3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3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3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3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3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3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3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3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3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3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3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3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3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3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3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3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3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3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3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3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3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3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3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3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3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3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3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3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3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3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3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3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3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3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3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3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3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3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3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3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3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3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3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3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3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3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3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3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3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3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3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3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3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3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3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3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3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3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3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3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3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3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3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3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3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3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3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3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3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3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3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3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3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3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3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3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3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3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3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3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3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3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3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3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3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3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3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3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3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3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3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3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3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3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3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3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3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3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3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3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3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3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3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3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3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3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3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3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3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3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3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3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3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3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3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3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3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3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3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3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3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3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3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3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3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3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3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3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3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3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3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3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3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3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3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3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3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3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3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3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3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3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3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3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3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3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3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3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3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3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3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3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3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3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3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3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3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3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3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3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3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3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3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3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3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3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3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3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3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3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3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3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3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3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3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3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3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3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3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3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3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3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3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3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3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3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3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3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3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3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3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3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3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3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3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3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3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3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3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3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3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3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3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3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3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3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3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3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3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3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3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3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3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3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3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3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3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3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3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3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3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3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3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3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3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3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3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3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3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3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3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3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3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3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3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3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3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3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3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3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3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3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3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3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3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3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3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3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3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3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3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3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3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3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3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3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3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3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3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3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3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3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3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3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3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3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3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3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3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3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3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3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3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3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3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3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3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3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3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3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3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3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3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3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3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3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3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3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3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3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3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3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3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3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3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3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3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3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3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3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3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3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3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3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3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3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3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3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3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3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3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3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3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3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3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3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3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3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3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3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3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3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3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3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3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3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3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3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3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3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3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3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3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3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3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3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3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3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3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3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3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3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3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3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3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3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3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3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3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3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3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3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3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3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3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3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3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3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3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3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3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3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3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3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3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3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3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3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3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3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3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3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3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3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3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3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3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3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3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3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3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3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3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3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3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3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3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3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3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3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3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3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3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3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3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3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3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3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3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3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3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3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3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3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3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3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3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3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3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3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3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3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3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3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3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3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3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3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3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3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3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3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3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3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3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3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3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3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3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3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3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3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3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3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3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3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3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3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3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3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3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3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3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3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3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3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3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3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3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3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3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3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3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3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3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3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3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3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3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3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3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3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3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3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3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3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3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3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3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3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3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3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3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3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3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3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3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3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3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3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3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3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3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3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3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3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3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3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3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3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3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3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3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3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3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3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3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3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3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3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3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3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3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3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3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3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3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3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3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3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3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3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3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3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3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3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3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3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3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3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3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3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3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3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3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3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3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3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3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3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3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3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3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3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3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3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3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3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3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3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3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3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3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3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3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3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3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3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3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3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3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3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3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3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3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3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3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3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3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3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3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3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3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3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3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3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3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3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3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3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3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3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3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3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3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3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3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3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3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3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3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3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3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3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3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3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3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3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3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3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3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3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3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3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3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3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3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3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3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3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3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3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3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3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3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3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3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3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3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3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3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3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3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3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3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3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3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3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3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3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3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3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3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3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3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3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3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3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3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3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3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3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3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3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3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3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3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3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3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3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3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3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3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3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3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3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3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3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3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3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3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3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3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3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3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3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3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3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3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3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3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3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3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3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3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3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3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3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3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3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3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3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3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3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3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3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3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3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3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3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3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3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3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3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3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3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3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3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3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3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3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3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3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3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3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3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3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3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3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3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3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3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3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3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3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3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3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3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3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3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3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3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3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3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3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3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3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3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3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3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3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3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3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3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3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3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3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3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3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3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3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3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3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3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3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3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3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3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3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3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3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3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3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3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3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3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3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3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3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3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3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3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3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3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3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3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3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3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3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3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3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3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3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3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3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3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3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3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3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3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3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3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3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3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3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3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3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3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3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3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3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3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3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3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3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3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3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3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3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3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3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3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3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3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3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3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3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3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3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3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3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3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3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3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3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3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3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3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3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3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3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3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3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3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3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3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3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3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3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3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3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3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3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3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3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3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3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3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3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3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3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3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3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3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3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3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3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3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3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3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3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3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3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3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3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3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3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3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3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3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3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3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3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3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3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3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3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3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3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3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3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3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3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3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3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3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3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3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3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3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3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3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3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3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3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3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3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3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3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3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3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3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3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3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3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3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3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3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3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3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3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3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3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3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3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3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3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3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3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3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3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3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3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3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3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3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3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3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3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3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3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3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3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3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3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3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3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3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3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3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3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3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3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3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3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3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3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3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3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3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3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3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3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3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3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3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3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3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3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3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3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3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3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3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3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3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3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3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3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3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3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3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3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3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3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3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3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3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3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3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3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3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3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3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3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3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3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3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3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3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3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3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3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3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3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3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3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3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3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3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3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3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3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3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3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3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3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3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3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3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3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3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3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3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3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3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3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3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3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3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3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3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3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3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3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3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3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3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3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3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3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3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3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3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3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3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3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3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3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3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3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3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3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3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3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3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3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3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3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3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3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3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3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3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3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3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3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3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3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3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3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3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3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3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3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3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3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3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3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3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3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3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3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3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3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3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3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3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3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3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3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3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3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3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3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3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3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3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3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3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3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3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3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3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3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3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3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3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3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3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3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3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3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3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3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3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3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3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3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3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3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3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3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3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3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3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3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3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3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3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3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3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3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3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3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3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3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3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3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3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3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3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3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3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3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3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3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3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3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3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3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3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3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3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3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3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3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3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3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3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3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3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3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3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3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3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3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3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3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3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3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3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3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3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3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3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3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3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3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3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3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3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3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3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3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3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3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3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3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3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3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3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3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3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3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3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3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3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3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3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3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3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3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3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3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3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3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3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3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3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3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3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3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3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3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3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3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3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3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3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3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3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3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3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3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3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3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3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3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3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3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3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3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3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3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3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3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3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3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3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3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3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3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3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3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3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3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3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3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3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3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3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3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3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3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3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3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3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3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3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3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3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3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3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3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3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3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3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3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3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3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3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3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3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3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3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3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3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3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3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3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3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3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3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3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3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3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3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3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3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3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3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3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3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3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3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3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3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3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3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3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3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3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3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3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3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3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3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3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3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3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3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3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3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3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3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3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3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3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3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3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3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3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3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3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3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3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3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3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3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3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3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3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3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3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3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3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3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3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3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3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3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3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3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3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3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3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3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3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3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3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3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3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3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3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3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3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3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3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3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3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3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3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3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3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3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3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3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3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3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3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3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3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3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3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3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3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3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3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3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3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3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3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3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3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3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3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3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3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3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3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3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3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3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3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3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3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3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3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3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3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3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3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3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3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3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3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3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3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3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3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3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3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3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3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3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3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3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3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3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3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3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3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3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3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3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3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3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3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3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3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3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3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3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3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3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3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3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3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3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3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3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3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3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3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3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3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3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3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3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3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3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3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3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3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3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3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3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3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3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3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3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3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3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3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3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3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3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3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3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3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3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3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3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3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3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3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3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3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3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3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3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3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3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3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3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3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3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3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3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3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3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3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3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3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3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3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3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3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3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3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3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3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3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3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3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3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3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3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3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3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3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3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3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3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3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3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3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3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3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3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3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3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3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3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3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3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3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3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3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3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3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3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3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3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3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3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3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3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3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3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3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3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3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3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3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3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3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3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3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3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3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3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3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3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3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3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3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3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3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3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3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3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3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3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3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3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3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3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3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3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3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3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3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3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3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3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3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3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3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3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3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3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3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3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3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3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3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3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3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3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3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3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3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3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3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3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3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3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3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3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3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3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3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3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3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3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3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3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3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3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3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3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3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3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3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3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3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3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3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3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3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3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3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3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3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3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3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3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3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3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3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3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3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3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3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3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3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3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3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3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3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3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3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3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3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3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3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3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3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3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3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3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3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3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3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3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3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3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3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3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3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3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3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3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3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3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3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3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3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3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3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3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3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3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3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3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3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3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3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3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3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3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3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3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3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3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3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3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3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3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3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3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3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3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3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3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3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3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3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3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3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3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3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3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3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3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3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3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3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3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3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3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3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3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3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3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3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3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3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3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3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3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3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3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3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3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3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3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3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3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3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3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3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3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3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3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3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3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3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3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3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3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3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3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3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3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3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3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3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3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3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3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3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3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3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3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3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3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3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3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3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3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3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3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3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3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3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3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3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3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3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3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3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3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3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3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3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3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3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3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3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3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3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3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3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3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3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3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3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3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3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3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3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3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3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3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3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3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3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3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3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3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3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3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3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3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3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3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3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3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3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3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3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3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3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3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3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3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3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3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3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3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3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3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3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3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3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3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3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3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3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3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3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3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3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3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3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3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3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3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3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3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3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3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3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3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3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3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3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3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3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3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3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3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3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3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3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3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3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3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3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3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3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3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3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3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3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3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3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3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3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3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3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3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3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3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3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3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3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3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3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3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3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3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3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3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3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3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3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3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3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3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3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3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3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3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3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3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3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3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3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3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3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3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3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3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3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3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3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3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3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3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3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3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3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3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3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3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3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3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3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3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3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3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3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3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3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3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3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3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3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3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3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3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3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3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3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3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3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3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3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3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3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3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3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3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3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3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3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3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3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3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3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3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3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3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3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3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3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3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3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3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3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3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3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3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3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3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3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3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3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3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3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3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3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3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3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3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3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3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3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3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3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3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3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3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3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3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3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3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3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3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3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3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3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3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3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3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3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3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3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3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3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3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3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3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3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3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3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3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3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3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3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3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3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3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3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3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3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3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3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3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3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3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3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3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3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3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3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3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3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3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3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3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3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3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3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3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3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3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3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3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3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3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3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3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3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3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3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3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3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3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3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3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3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3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3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3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3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3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3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3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3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3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3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3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3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3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3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3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3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3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3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3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3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3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3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3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3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3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3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3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3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3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3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3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3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3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3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3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3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3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3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3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3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3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3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3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3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3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3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3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3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3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3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3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3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3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3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3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3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3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3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3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3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3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3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3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3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3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3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3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3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3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3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3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3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3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3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3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3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3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3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3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3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3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3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3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3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3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3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3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3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3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3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3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3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3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3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3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3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3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3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3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3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3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3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3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3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3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3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3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3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3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3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3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3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3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3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3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3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3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3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3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3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3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3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3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3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3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3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3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3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3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3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3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3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3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3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3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3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3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3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3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3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3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3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3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3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3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3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3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3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3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3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3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3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3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3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3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3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3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3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3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3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3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3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3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3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3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3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3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3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3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3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3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3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3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3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3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3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3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3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3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3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3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3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3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3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3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3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3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3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3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3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3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3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3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3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3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3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3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3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3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3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3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3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3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3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3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3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3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3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3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3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3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3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3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3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3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3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3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3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3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3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3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3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3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3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3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3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3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3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3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3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3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3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3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3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3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3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3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3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3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3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3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3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3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3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3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3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3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3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3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3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3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3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3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3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3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3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3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3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3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3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3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3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3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3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3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3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3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3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3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3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3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3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3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3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3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3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3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3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3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3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3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3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3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3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3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3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3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3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3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3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3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3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3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3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3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3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3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3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3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3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3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3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3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3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3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3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3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3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3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3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3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3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3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3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3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3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3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3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3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3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3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3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3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3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3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3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3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3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3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3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3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3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3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3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3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3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3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3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3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3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3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3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3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3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3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3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3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3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3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3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3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3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3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3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3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3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3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3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3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3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3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3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3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3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3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3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3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3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3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3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3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3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3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3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3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3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3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3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3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3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3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3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3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3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3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3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3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3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3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3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3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3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3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3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3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3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3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3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3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3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3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3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3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3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3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3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3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3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3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3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3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3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3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3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3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3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3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3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3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3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3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3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3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3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3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3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3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3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3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3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3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3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3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3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3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3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3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3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3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3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3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3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3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3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3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3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3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3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3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3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3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3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3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3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3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3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3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3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3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3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3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3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3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3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3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3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3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3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3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3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3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3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3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3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3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3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3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3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3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3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3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3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3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3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3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3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3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3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3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3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3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3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3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3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3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3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3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3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3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3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3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3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3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3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3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3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3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3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3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3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3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3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3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3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3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3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3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3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3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3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3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3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3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3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3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3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3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3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3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3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3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3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3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3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3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3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3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3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3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3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3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3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3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3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3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3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3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3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3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3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3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3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3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3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3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3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3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3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3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3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3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3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3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3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3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3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3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3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3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3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3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3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3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3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3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3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3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3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3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3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3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3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3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3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3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3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3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3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3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3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3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3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3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3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3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3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3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3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3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3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3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3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3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3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3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3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3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3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3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3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3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3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3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3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3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3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3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3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3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3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3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3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3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3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3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3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3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3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3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3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3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3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3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3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3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3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3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3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3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3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3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3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3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3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3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3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3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3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3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3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3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3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3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3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3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3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3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3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3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3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3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3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3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3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3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3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3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3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3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3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3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3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3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3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3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3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3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3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3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3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3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3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3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3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3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3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3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3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3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3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3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3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3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3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3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3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3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3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3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3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3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3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3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3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3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3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3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3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3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3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3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3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3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3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3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3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3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3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3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3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3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3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3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3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3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3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3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3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3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3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3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3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3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3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3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3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3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3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3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3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3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3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3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3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3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3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3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3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3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3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3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3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3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3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3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3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3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3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3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3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3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3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3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3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3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3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3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3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3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3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3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3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3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3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3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3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3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3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3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3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3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3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3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3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3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3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3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3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3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3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3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3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3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3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3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3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3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3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3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3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3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3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3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3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3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3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3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3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3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3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3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3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3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3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3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3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3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3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3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3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3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3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3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3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3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3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3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3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3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3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3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3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3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3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3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3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3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3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3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3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3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3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3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3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3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3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3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3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3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3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3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3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3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3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3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3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3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3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3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3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3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3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3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3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3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3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3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3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3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3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3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3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3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3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3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3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3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3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3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3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3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3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3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3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3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3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3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3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3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3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3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3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3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3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3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3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3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3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3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3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3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3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3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3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3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3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3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3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3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3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3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3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3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3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3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3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3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3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3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3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3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3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3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3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3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3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3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3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3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3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3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3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3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3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3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3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3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3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3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3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3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3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3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3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3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3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3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3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3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3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3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3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3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3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3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3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3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3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3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3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3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3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3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3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3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3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3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3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3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3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3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3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3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3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3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3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3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3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3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3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3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3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3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3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3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3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3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3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3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3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3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3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3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3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3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3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3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3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3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3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3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3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3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3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3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3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3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3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3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3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3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3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3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3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3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3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3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3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3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3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3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3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3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3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3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3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3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3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3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3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3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3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3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3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3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3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3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3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3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3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3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3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3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3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3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3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3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3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3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3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3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3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3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3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3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3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3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3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3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3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3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3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3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3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3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3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3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3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3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3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3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3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3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3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3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3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3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3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3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3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3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3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3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3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3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3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3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3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3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3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3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3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3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3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3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3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3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3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3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3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3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3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3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3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3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3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3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3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3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3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3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3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3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3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3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3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3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3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3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3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3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3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3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3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3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3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3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3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3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3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3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3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3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3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3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3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3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3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3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3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3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3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3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3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3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3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3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3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3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3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3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3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3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3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3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3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3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3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3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3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3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3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3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3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3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3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3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3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3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3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3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3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3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3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3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3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3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3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3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3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3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3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3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3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3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3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3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3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3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3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3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3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3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3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3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3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3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3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3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3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3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3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3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3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3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3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3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3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3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3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3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3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3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3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3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3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3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3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3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3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3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3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3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3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3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3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3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3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3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3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3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3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3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3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3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3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3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3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3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3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3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3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3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3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3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3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3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3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3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3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3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3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3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3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3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3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3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3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3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3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3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3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3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3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3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3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3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3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3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3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3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3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3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3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3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3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3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3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3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3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3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3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3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3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3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3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3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3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3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3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3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3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3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3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3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3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3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3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3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3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3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3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3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3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3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3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3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3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3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3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3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3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3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3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3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3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3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3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3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3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3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3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3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3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3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3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3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3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3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3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3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3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3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3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3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3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3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3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3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3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3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3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3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3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3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3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3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3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3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3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3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3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3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3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3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3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3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3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3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3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3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3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3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3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3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3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3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3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3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3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3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3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3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3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3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3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3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3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3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3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3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3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3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3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3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3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3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3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3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3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3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3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3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3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3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3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3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3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3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3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3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3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3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3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3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3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3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3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3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3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3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3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3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3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3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3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3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3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3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3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3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3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3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3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3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3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3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3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3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3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3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3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3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3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3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3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3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3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3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3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3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3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3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3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3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3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3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3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3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3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3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3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3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3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3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3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3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3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3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3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3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3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3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3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3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3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3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3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3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3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3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3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3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3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3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3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3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3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3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3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3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3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3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3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3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3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3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3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3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3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3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3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3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3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3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3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3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3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3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3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3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3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3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3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3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3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3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3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3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3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3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3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3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3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3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3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3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3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3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3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3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3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3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3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3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3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3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3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3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3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3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3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3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3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3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3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3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3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3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3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3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3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3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3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3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3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3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3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3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3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3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3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3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3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3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3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3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3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3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3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3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3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3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3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3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3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3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3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3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3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3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3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3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3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3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3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3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3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3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3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3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3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3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3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3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3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3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3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3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3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3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3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3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3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3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3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3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3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3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3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3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3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3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3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3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3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3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3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3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3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3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3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3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3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3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3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3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3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3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3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3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3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3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3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3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3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3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3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3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3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3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3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3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3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3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3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3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3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3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3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3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3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3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3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3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3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3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3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3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3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3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3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3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3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3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3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3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3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3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3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3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3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3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3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3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3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3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3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3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3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3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3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3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3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3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3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3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3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3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3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3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3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3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3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3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3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3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3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3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3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3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3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3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3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3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3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3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3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3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3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3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3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3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3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3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3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3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3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3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3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3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3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3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3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3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3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3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3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3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3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3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3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3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3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3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3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3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3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3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3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3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3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3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3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3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3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3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3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3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3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3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3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3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3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3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3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3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3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3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3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3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3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3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3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3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3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3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3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3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3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3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3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3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3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3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3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3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3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3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3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3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3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3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3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3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3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3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3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3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3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3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3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3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3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3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3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3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3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3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3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3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3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3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3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3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3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3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3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3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3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3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3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3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3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3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3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3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3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3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3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3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3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3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3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3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3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3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3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3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3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3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3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3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3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3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3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3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3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3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3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3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3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3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3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3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3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3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3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3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3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3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3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3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3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3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3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3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3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3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3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3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3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3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3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3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3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3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3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3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3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3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3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3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3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3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3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3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3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3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3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3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3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3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3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3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3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3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3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3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3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3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3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3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3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3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3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3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3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3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3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3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3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3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3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3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3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3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3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3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3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3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3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3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3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3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3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3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3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3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3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3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3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3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3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3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3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3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3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3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3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3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3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3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3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3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3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3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3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3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3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3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3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3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3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3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3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3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3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3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3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3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3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3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3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3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3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3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3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3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3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3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3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3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3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3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3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3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3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3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3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3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3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3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3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3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3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3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3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3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3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3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3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3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3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3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3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3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3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3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3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3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3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3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3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3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3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3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3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3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3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3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3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3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3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3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3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3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3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3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3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3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3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3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3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3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3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3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3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3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3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3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3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3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3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3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3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3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3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3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3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3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3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3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3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3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3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3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3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3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3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3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3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3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3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3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3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3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3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3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3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3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3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3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3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3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3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3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3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3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3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3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3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3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3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3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3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3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3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3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3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3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3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3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3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3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3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3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3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3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3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3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3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3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3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3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3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3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3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3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3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3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3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3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3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3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3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3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3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3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3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3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3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3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3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3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3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3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3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3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3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3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3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3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3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3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3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3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3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3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3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3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3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3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3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3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3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3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3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3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3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3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3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3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3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3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3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3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3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3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3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3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3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3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3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3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3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3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3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3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3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3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3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3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3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3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3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3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3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3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3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3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3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3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3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3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3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3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3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3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3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3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3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3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3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3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3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3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3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3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3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3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3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3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3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3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3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3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3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3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3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3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3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3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3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3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3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3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3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3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3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3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3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3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3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3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3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3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3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3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3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3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3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3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3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3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3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3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3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3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3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3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3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3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3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3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3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3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3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3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3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3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3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3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3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3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3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3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3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3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3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3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3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3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3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3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3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3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3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3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3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3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3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3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3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3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3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3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3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3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3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3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3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3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3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3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3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3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3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3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3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3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3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3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3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3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3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3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3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3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3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3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3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3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3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3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3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3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3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3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3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3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3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3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3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3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3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3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3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3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3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3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3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3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3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3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3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3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3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3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3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3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3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3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3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3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3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3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3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3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3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3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3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3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3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3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3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3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3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3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3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3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3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3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3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3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3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3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3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3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3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3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3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3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3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heetViews>
  <sheetFormatPr defaultColWidth="12.6875" defaultRowHeight="15" customHeight="1" x14ac:dyDescent="0.35"/>
  <cols>
    <col min="1" max="1" width="7.1875" customWidth="1"/>
    <col min="2" max="2" width="43.6875" customWidth="1"/>
    <col min="3" max="3" width="7.1875" customWidth="1"/>
    <col min="4" max="4" width="36.5" customWidth="1"/>
    <col min="5" max="5" width="7.1875" customWidth="1"/>
    <col min="6" max="6" width="17.5" customWidth="1"/>
    <col min="7" max="7" width="10.1875" customWidth="1"/>
    <col min="8" max="8" width="33.5" customWidth="1"/>
    <col min="9" max="9" width="7.1875" customWidth="1"/>
    <col min="10" max="10" width="34" customWidth="1"/>
    <col min="11" max="11" width="7.1875" customWidth="1"/>
    <col min="12" max="12" width="8.6875" customWidth="1"/>
    <col min="13" max="13" width="5.8125" customWidth="1"/>
    <col min="14" max="14" width="8.6875" customWidth="1"/>
  </cols>
  <sheetData>
    <row r="1" spans="1:14" x14ac:dyDescent="0.4">
      <c r="A1" s="13" t="s">
        <v>20065</v>
      </c>
      <c r="B1" s="13"/>
      <c r="C1" s="13"/>
      <c r="D1" s="13"/>
      <c r="E1" s="13"/>
      <c r="F1" s="13"/>
      <c r="G1" s="13"/>
      <c r="H1" s="13"/>
      <c r="I1" s="13"/>
      <c r="J1" s="13"/>
      <c r="K1" s="13"/>
      <c r="L1" s="13"/>
      <c r="M1" s="13"/>
      <c r="N1" s="13"/>
    </row>
    <row r="2" spans="1:14" ht="39.4" x14ac:dyDescent="0.4">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3.5" x14ac:dyDescent="0.3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3.5" x14ac:dyDescent="0.3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3.5" x14ac:dyDescent="0.3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3.5" x14ac:dyDescent="0.3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3.5" x14ac:dyDescent="0.3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3.5" x14ac:dyDescent="0.3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3.5" x14ac:dyDescent="0.3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3.5" x14ac:dyDescent="0.3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3.5" x14ac:dyDescent="0.3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3.5" x14ac:dyDescent="0.3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3.5" x14ac:dyDescent="0.3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3.5" x14ac:dyDescent="0.3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3.5" x14ac:dyDescent="0.3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3.5" x14ac:dyDescent="0.3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3.5" x14ac:dyDescent="0.3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3.5" x14ac:dyDescent="0.3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3.5" x14ac:dyDescent="0.3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3.5" x14ac:dyDescent="0.3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3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3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3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3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3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3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3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3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3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3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3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3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3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3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3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3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3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3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3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3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3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3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3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3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3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3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3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3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3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3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3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3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3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3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3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3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3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3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3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3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3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3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3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3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3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3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3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3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3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3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3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3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3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3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3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3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3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3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3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3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3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3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3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3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3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3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3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3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3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3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3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3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3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3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3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3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3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3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3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3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3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3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3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3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3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3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3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3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3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3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3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3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3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3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3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3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3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3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3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3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3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3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3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3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3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3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3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3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3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3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3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3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3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3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3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3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3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3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3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3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3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3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3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3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3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3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3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3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3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3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3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3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3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3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3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3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3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3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3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3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3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3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3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3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3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3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3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3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3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3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3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3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3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3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3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3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3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3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3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3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3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3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3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3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3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3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3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3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3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3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3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3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3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3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3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3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3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3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3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3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3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3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3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3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3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3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3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3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3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3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3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3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3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3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3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3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3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3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3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3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3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3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3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3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3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3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3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3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3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3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3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3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3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3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3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3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3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3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3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3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3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3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3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3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3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3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3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3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3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3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3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3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3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3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3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3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3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3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3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3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3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3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3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3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3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3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3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3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3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3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3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3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3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3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3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3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3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3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3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3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3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3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3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3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3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3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3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3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3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3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3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3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3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3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3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3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3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3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3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3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3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3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3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3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3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3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3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3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3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3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3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3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3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3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3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3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3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3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3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3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3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3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3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3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3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3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3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3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3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3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3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3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3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3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3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3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3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3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3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3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3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3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3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3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3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3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3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3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3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3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3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3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3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3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3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3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3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3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3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3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3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3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3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3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3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3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3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3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3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3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3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3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3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3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3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3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3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3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3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3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3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3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3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3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3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3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3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3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3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3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3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3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3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3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3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3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3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3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3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3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3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3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3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3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3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3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3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3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3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3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3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3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3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3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3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3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3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3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3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3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3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3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3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3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3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3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3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3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3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3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3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3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3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3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3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3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3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3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3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3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3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3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3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3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3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3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3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3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3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3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3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3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3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3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3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3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3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3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3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3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3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3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3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3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3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3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3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3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3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3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3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3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3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3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3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3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3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3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3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3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3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3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3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3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3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3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3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3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3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3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3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3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3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3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3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3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3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3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3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3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3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3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3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3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3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3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3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3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3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3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3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3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3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3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3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3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3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3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3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3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3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3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3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3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3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3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3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3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3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3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3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3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3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3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3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3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3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3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3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3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3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3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3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3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3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3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3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3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3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3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3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3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3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3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3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3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3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3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3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3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3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3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3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3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3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3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3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3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3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3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3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3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3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3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3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3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3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3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3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3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3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3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3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3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3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3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3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3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3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3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3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3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3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3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3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3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3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3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3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3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3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3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3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3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3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3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3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3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3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3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3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3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3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3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3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3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3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3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3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3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3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3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3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3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3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3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3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3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3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3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3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3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3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3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3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3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3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3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3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3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3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3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3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3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3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3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3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3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3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3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3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3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3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3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3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3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3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3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3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3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3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3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3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3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3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3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3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3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3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3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3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3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3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3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3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3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3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3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3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3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3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3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3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3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3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3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3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3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3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3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3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3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3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3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3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3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3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3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3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3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3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3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3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3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3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3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3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3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3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3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3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3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3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3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3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3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3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3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3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3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3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3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3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3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3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3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3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3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3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3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3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3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3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3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3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3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3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3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3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3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3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3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3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3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3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3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3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3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3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3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3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3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3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3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3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3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3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3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3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3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3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3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3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3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3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3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3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3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3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3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3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3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3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3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3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3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3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3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3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3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3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3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3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3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3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3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3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3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3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3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3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3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3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3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3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3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3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3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3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3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3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3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3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3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3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3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3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3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3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3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3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3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3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3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3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3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3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3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3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3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3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3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3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3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3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3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3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3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3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3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3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3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3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3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3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3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3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3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3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3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3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3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3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3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3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3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3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3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3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3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3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3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3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3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3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3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3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3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3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3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3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3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3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3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3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3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3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3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3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3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3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3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3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3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3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3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3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3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3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3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3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3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3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3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3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3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3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3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3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3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3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3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3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3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3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3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3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3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3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3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3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3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3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3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3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3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3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3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3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3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3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3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3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3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3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3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3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3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3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3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3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3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3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3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3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3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3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3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3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3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3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3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3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3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3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3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3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3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3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3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3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3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3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3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3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3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3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3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3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3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3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3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3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3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3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3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3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3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3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3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3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3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3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3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3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3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3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3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3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3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3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3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3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3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3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3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3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3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3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3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3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3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3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3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3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3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3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3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3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3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3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3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3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3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3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3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3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3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3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3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3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3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3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3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3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3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3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3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3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3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3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3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3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3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3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3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3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3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3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3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3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3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3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3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3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3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3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3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3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3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3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3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3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3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3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3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3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3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3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3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3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3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3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3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3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3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3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3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3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3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3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3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3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3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3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3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3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3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3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3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3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3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3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3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3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3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3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3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3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3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3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3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3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3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3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3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3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3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3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3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3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3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3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3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3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3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3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3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3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3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3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3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3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3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3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3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3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3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3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3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3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3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3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3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3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3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3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3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3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3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3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3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3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3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3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3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3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3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3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3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3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3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3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3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3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3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3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3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3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3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3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3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3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3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3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3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3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3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3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3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3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3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3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3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3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3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3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3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3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3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3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3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3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3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3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3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3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3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3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3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3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3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3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3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3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3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3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3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3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3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3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3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3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3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3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3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3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3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3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3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3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3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3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3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3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3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3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3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3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3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3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3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3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3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3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3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3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3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3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3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3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3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3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3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3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3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3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3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3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3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3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3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3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3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3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3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3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3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3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3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3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3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3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3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3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3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3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3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3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3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3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3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3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3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3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3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3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3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3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3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3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3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3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3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3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3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3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3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3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3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3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3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3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3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3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3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3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3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3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3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3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3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3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3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3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3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3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3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3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3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3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3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3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3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3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3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3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3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3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3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3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3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3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3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3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3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3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3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3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3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3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3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3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3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3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3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3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3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3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3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3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3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3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3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3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3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3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3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3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3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3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3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3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3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3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3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3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3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3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3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3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3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3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3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3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3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3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3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3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3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3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3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3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3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3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3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3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3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3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3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3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3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3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3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3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3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3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3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3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3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3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3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3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3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3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3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3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3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3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3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3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3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3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3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3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3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3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3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3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3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3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3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3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3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3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3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3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3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3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3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3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3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3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3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3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3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3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3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3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3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3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3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3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3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3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3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3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3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3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3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3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3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3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3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3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3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3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3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3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3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3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3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3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3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3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3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3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3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3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3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3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3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3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3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3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3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3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3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3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3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3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3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3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3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3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3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3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3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3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3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3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3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3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3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3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3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3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3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3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3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3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3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3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3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3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3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3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3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3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3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3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3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3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3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3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3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3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3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3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3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3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3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3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3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3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3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3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3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3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3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3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3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3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3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3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3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3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3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3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3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3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3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3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3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3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3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3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3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3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3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3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3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3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3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3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3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3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3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3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3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3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3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3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3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3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3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3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3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3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3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3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3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3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3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3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3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3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3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3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3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3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3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3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3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3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3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3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3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3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3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3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3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3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3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3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3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3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3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3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3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3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3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3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3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3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3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3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3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3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3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3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3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3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3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3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3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3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3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3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3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3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3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3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3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3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3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3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3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3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3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3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3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3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3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3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3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3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3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3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3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3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3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3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3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3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3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3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3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3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3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3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3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3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3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3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3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3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3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3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3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3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3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3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3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3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3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3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3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3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3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3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3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3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3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3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3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3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3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3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3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3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3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3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3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3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3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3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3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3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3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3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3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3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3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3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3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3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3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3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3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3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3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3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3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3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3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3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3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3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3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3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3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3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3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3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3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3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3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3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3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3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3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3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3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3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3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3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3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3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3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3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3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3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3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3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3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3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3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3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3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3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3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3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3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3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3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3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3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3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3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3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3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3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3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3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3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3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3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3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3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3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3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3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3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3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3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3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3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3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3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3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3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3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3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3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3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3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3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3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3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3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3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3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3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3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3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3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3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3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3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3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3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3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3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3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3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3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3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3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3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3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3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3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3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3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3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3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3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3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3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3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3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3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3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3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3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3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3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3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3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3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3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3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3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3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3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3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3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3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3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3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3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3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3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3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3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3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3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3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3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3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3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3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3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3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3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3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3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3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3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3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3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3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3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3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3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3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3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3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3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3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3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3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3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3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3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3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3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3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3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3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3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3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3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3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3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3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3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3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3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3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3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3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3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3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3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3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3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3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3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3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3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3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3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3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3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3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3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3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3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3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3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3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3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3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3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3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3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3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3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3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3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3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3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3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3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3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3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3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3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3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3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3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3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3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3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3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3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3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3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3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3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3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3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3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3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3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3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3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3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3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3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3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3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3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3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3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3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3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3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3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3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3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3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3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3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3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3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3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3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3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3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3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3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3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3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3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3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3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3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3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3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3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3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3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3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3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3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3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3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3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3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3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3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3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3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3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3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3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3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3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3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3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3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3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3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3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3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3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3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3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3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3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3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3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3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3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3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3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3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3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3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3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3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3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3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3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3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3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3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3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3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3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3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3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3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3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3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3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3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3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3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3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3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3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3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3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3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3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3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3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3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3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3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3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3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3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3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3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3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3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3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3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3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3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3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3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3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3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3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3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3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3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3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3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3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3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3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3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3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3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3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3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3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3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3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3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3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3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3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3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3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3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3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3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3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3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3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3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3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3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3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3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3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3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3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3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3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3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3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3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3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3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3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3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3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3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3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3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3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3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3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3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3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3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3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3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3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3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3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3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3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3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3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3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3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3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3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3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3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3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3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3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3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3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3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3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3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3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3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3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3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3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3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3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3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3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3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3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3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3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3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3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3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3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3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3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3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3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3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3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3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3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3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3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3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3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3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3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3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3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3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3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3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3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3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3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3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3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3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3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3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3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3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3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3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3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3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3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3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3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3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3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3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3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3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3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3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3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3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3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3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3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3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3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3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3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3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3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3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3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3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3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3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3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3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3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3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3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3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3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3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3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3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3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3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3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3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3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3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3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3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3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3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3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3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3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3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3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3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3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3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3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3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3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3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3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3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3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3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3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3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3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3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3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3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3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3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3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3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3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3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3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3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3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3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3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3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3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3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3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3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3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3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3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3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3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3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3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3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3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3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3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3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3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3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3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3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3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3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3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3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3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3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3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3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3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3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3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3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3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3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3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3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3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3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3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3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3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3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3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3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3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3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3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3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3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3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3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3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3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3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3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3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3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3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3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3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3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3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3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3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3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3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3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3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3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3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3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3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3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3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3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3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3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3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3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3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3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3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3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3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3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3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3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3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3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3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3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3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3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3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3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3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3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3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3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3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3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3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3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3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3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3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3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3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3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3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3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3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3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3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3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3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3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3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3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3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3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3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3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3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3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3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3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3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3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3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3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3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3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3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3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3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3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3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3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3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3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3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3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3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3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3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3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3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3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3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3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3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3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3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3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3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3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3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3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3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3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3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3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3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3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3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3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3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3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3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3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3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3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3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3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3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3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3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3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3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3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3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3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3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3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3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3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3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3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3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3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3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3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3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3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3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3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3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3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3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3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3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3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3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3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3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3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3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3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3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3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3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3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3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3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3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3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3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3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3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3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3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3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3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3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3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3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3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3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3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3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3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3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3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3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3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3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3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3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3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3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3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3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3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3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3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3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3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3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3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3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3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3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3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3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3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3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3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3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3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3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3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3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3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3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3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3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3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3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3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3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3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3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3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3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3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3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3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3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3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3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3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3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3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3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3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3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3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3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3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3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3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3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3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3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3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3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3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3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3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3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3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3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3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3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3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3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3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3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3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3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3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3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3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3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3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3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3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3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3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3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3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3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3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3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3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3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3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3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3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3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3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3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3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3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3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3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3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3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3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3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3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3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3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3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3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3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3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3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3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3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3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3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3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3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3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3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3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3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3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3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3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3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3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3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3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3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3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3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3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3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3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3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3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3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3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3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3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3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3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3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3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3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3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3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3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3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3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3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3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3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3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3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3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3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3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3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3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3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3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3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3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3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3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3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3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3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3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3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3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3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3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3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3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3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3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3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3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3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3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3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3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3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3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3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3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3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3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3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3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3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3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3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3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3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3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3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3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3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3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3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3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3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3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3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3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3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3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3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3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3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3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3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3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3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3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3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3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3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3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3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3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3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3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3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3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3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3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3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3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3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3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3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3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3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3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3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3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3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3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3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3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3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3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3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3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3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3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3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3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3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3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3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3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3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3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3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3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3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3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3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3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3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3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3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3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3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3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3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3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3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3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3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3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3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3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3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3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3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3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3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3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3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3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3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3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3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3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3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3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3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3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3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3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3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3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3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3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3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3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3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3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3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3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3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3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3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3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3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3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3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3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3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3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3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3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3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3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3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3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3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3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3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3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3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3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3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3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3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3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3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3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3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3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3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3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3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3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3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3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3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3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3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3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3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3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3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3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3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3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3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3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3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3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3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3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3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3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3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3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3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3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3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3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3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3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3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3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3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3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3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3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3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3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3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3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3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3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3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3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3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3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3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3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3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3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3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3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3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3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3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3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3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3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3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3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3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3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3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3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3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3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3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3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3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3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3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3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3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3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3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3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3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3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3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3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3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3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3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3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3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3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3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3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3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3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3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3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3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3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3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3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3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3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3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3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3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3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3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3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3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3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3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3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3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3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3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3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3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3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3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3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3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3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3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3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3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3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3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3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3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3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3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3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3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3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3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3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3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3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3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3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3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3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3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3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3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3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3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3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3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3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3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3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3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3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3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3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3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3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3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3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3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3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3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3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3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3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3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3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3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3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3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3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3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3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3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3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3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3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3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3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3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3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3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3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3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3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3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3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3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3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3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3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3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3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3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3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3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3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3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3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3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3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3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3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3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3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3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3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3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3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3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3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3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3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3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3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3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3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3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3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3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3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3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3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3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3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3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3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3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3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3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3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3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3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3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3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3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3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3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3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3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3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3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3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3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3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3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3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3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3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3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3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3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3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3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3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3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3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3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3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3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3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3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3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3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3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3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3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3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3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3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3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3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3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3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3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3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3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3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3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3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3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3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3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3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3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3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3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3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3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3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3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3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3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3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3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3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3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3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3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3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3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3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3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3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3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3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3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3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3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3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3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3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3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3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3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3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3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3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3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3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3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3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3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3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3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3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3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3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3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3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3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3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3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3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3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3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3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3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3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3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3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3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3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3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3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3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3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3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3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3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3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3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3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3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3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3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3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3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3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3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3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3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3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3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3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3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3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3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3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3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3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3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3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3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3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3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3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3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3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3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3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3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3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3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3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3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3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3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3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3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3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3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3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3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3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3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3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3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3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3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3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3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3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3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3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3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3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3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3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3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3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3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3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3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3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3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3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3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3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3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3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3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3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3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3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3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3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3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3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3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3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3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3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3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3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3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3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3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3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3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3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3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3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3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3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3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3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3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3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3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3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3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3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3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3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3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3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3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3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3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3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3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3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3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3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3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3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3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3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3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3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3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3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3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3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3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3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3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3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3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3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3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3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3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3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3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3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3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3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3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3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3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3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3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3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3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3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3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3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3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3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3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3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3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3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3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3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3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3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3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3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3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3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3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3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3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3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3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3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3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3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3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3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3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3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3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3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3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3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3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3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3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3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3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3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3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3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3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3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3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3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3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3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3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3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3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3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3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3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3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3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3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3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3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3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3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3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3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3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3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3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3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3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3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3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3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3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3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3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3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3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3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3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3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3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3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3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3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3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3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3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3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3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3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3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3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3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3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3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3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3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3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3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3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3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3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3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3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3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3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3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3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3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3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3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3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3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3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3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3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3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3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3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3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3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3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3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3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3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3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3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3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3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3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3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3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3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3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3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3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3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3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3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3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3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3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3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3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3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3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3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3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3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3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3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3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3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3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3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3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3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3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3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3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3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3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3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3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3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3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3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3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3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3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3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3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3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3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3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3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3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3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3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3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3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3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3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3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3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3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3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3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3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3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3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3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3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3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3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3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3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3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3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3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3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3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3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3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3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3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3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3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3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3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3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3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3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3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3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3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3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3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3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3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3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3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3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3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3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3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3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3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3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3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3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3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3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3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3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3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3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3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3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3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3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3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3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3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3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3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3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3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3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3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3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3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3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3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3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3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3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3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3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3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3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3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3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3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3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3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3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3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3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3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3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3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3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3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3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3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3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3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3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3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3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3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3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3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3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3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3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3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3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3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3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3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3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3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3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3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3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3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3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3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3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3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3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3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3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3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3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3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3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3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3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3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3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3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3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3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3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3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3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3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3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3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3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3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3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3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3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3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3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3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3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3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3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3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3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3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3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3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3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3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3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3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3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3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3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3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3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3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3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3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3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3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3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3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3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3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3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3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3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3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3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3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3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3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3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3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3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3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3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3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3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3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3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3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3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3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3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3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3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3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3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3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3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3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3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3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3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3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3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3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3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3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3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3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3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3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3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3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3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3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3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3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3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3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3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3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3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3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3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3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3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3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3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3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3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3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3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3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3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3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3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3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3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3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3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3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3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3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3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3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3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3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3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3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3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3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3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3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3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3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3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3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3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3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3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3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3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3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3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3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3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3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3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3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3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3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3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3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3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3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3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3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3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3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3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3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3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3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3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3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3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3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3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3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3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3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3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3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3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3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3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3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3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3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3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3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3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3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3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3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3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3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3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3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3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3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3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3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3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3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3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3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3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3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3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3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3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3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3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3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3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3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3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3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3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3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3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3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3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3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3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3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3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3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3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3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3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3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3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3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3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3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3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3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3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3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3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3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3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3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3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3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3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3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3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3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3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3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3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3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3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3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3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3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3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3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3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3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3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3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3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3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3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3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3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3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3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3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3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3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3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3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3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3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3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3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3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3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3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3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3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3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3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3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3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3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3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3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3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3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3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3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3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3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3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3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3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3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3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3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3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3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3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3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3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3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3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3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3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3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3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3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3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3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3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3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3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3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3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3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3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3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3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3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3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3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3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3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3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3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3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3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3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3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3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3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3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3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3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3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3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3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3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3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3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3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3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3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3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3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3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3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3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3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3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3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3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3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3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3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3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3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3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3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3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3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3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3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3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3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3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3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3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3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3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3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3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3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3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3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3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3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3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3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3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3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3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3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3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3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3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3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3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3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3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3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3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3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3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3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3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3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3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3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3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3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3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3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3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3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3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3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3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3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3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3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3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3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3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3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3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3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3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3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3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3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3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3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3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3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3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3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3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3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3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3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3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3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3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3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3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3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3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3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3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3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3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3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3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3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3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3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3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3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3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3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3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3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3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3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3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3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3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3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3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3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3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3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3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3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3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3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3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3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3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3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3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3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3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3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3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3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3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3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3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3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3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3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3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3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3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3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3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3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3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3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3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3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3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3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3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3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3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3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3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3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3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3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3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3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3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3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3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3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3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3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3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3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3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3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3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3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3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3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3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3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3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3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3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3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3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3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3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3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3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3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3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3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3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3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3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3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3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3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3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3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3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3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3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3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3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3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3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3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3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3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3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3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3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3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3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3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3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3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3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3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3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3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3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3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3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3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3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3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3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3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3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3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3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3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3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3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3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3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3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3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3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3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3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3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3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3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3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3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3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3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3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3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3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3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3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3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3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3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3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3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3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3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3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3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3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3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3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3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3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3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3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3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3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3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3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3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3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3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3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3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3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3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3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3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3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3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3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3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3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3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3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3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3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3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3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3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3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3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3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3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3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3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3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3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3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3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3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3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3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3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3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3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3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3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3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3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3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3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3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3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3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3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3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3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3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3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3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3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3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3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3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3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3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3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3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3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3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3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3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3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3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3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3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3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3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3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3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3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3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3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3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3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3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3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3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3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3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3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3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3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3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3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3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3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3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3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3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3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3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3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3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3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3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3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3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3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3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3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3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3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3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3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3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3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3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3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3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3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3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3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3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3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3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3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3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3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3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3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3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3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3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3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3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3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3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3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3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3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3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3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3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3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3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3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3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3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3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3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3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3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3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3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3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3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3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3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3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3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selection activeCell="J20" sqref="J20"/>
    </sheetView>
  </sheetViews>
  <sheetFormatPr defaultColWidth="8.8125" defaultRowHeight="13.5" x14ac:dyDescent="0.35"/>
  <cols>
    <col min="1" max="1" width="8.8125" style="46"/>
    <col min="2" max="2" width="7.6875" style="46" customWidth="1"/>
    <col min="3" max="3" width="11.8125" style="46" customWidth="1"/>
    <col min="4" max="4" width="13" style="46" customWidth="1"/>
    <col min="5" max="5" width="9.3125" style="46" customWidth="1"/>
    <col min="6" max="6" width="7.8125" style="46" customWidth="1"/>
    <col min="7" max="7" width="9" style="46" customWidth="1"/>
    <col min="8" max="8" width="10" style="46" customWidth="1"/>
    <col min="9" max="9" width="9.3125" style="46" customWidth="1"/>
    <col min="10" max="10" width="12.1875" style="46" customWidth="1"/>
    <col min="11" max="11" width="11.8125" style="46" customWidth="1"/>
    <col min="12" max="12" width="13.3125" style="46" customWidth="1"/>
    <col min="13" max="13" width="8.8125" style="46"/>
    <col min="14" max="14" width="11.1875" style="46" customWidth="1"/>
    <col min="15" max="15" width="15.6875" style="46" customWidth="1"/>
    <col min="16" max="16" width="11.3125" style="46" customWidth="1"/>
    <col min="17" max="17" width="8.3125" style="46" customWidth="1"/>
    <col min="18" max="18" width="38.8125" style="46" bestFit="1" customWidth="1"/>
    <col min="19" max="19" width="20.6875" style="46" bestFit="1" customWidth="1"/>
    <col min="20" max="20" width="12.8125" style="46" bestFit="1" customWidth="1"/>
    <col min="21" max="26" width="8.8125" style="46"/>
    <col min="27" max="27" width="11.3125" style="46" bestFit="1" customWidth="1"/>
    <col min="28" max="16384" width="8.8125" style="46"/>
  </cols>
  <sheetData>
    <row r="1" spans="1:19" ht="28.5" x14ac:dyDescent="0.45">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3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3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3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3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3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3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3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3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3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3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3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3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3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3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3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3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3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3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3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3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3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3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3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3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3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3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3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3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3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3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3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3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3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3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3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3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3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3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3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3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3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3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3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3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3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3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3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3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3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3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3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3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3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3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3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3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3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3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3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3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3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3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3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3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3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3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3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3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3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3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3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3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3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3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3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3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3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3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3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3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3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3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3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3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3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3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3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3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3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3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3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3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3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3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3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3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3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3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3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3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3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3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3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3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3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3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3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3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3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3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3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3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3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3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3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3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35"/>
    <row r="119" spans="1:16" ht="15.75" customHeight="1" x14ac:dyDescent="0.35"/>
    <row r="120" spans="1:16" ht="15.75" customHeight="1" x14ac:dyDescent="0.35"/>
    <row r="121" spans="1:16" ht="15.75" customHeight="1" x14ac:dyDescent="0.35"/>
    <row r="122" spans="1:16" ht="15.75" customHeight="1" x14ac:dyDescent="0.35"/>
    <row r="123" spans="1:16" ht="15.75" customHeight="1" x14ac:dyDescent="0.35"/>
    <row r="124" spans="1:16" ht="15.75" customHeight="1" x14ac:dyDescent="0.35"/>
    <row r="125" spans="1:16" ht="15.75" customHeight="1" x14ac:dyDescent="0.35"/>
    <row r="126" spans="1:16" ht="15.75" customHeight="1" x14ac:dyDescent="0.35"/>
    <row r="127" spans="1:16" ht="15.75" customHeight="1" x14ac:dyDescent="0.35"/>
    <row r="128" spans="1:16"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I16" sqref="I16"/>
    </sheetView>
  </sheetViews>
  <sheetFormatPr defaultColWidth="12.6875" defaultRowHeight="15" customHeight="1" x14ac:dyDescent="0.35"/>
  <cols>
    <col min="1" max="1" width="13.6875" customWidth="1"/>
    <col min="2" max="2" width="9.6875" customWidth="1"/>
    <col min="3" max="26" width="7.6875" customWidth="1"/>
  </cols>
  <sheetData>
    <row r="1" spans="1:3" ht="14.25" x14ac:dyDescent="0.45">
      <c r="A1" s="1" t="s">
        <v>21600</v>
      </c>
    </row>
    <row r="2" spans="1:3" ht="14.25" x14ac:dyDescent="0.45">
      <c r="A2" s="5" t="s">
        <v>50</v>
      </c>
      <c r="B2" s="5">
        <v>143600</v>
      </c>
      <c r="C2" s="5" t="s">
        <v>21601</v>
      </c>
    </row>
    <row r="4" spans="1:3" ht="14.25" x14ac:dyDescent="0.45">
      <c r="A4" s="1" t="s">
        <v>21602</v>
      </c>
    </row>
    <row r="5" spans="1:3" ht="14.25" x14ac:dyDescent="0.45">
      <c r="A5" s="5" t="s">
        <v>50</v>
      </c>
      <c r="B5" s="29">
        <v>79000</v>
      </c>
      <c r="C5" s="5" t="s">
        <v>21601</v>
      </c>
    </row>
    <row r="7" spans="1:3" ht="14.25" x14ac:dyDescent="0.45">
      <c r="A7" s="1" t="s">
        <v>21603</v>
      </c>
    </row>
    <row r="8" spans="1:3" ht="14.25" x14ac:dyDescent="0.45">
      <c r="A8" s="5" t="s">
        <v>50</v>
      </c>
      <c r="B8" s="29">
        <f>B2-B5</f>
        <v>64600</v>
      </c>
    </row>
    <row r="10" spans="1:3" ht="14.25" x14ac:dyDescent="0.45">
      <c r="A10" s="1" t="s">
        <v>21604</v>
      </c>
    </row>
    <row r="11" spans="1:3" ht="14.25" x14ac:dyDescent="0.45">
      <c r="A11" s="4">
        <v>100</v>
      </c>
    </row>
    <row r="13" spans="1:3" ht="14.25" x14ac:dyDescent="0.45">
      <c r="A13" s="1" t="s">
        <v>21605</v>
      </c>
    </row>
    <row r="14" spans="1:3" ht="14.25" x14ac:dyDescent="0.45">
      <c r="A14" s="30">
        <f>B8/A11</f>
        <v>646</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workbookViewId="0">
      <selection activeCell="K5" sqref="K5"/>
    </sheetView>
  </sheetViews>
  <sheetFormatPr defaultColWidth="12.6875" defaultRowHeight="15" customHeight="1" x14ac:dyDescent="0.35"/>
  <cols>
    <col min="1" max="1" width="17.1875" customWidth="1"/>
    <col min="2" max="2" width="8" customWidth="1"/>
    <col min="3" max="22" width="7.6875" customWidth="1"/>
    <col min="23" max="23" width="8.6875" customWidth="1"/>
    <col min="24" max="42" width="7.6875" customWidth="1"/>
  </cols>
  <sheetData>
    <row r="1" spans="1:22" ht="14.25" x14ac:dyDescent="0.45">
      <c r="A1" s="1" t="s">
        <v>21606</v>
      </c>
      <c r="B1" s="1"/>
    </row>
    <row r="3" spans="1:22" ht="14.25" x14ac:dyDescent="0.45">
      <c r="A3" s="3" t="s">
        <v>21607</v>
      </c>
      <c r="B3" s="3"/>
      <c r="C3" s="31"/>
      <c r="D3" s="31"/>
      <c r="E3" s="31"/>
      <c r="F3" s="31"/>
      <c r="G3" s="31"/>
      <c r="H3" s="31"/>
      <c r="I3" s="31"/>
      <c r="J3" s="31"/>
      <c r="K3" s="31"/>
      <c r="L3" s="31"/>
      <c r="M3" s="31"/>
      <c r="N3" s="31"/>
      <c r="O3" s="31"/>
      <c r="P3" s="31"/>
      <c r="Q3" s="31"/>
      <c r="R3" s="31"/>
      <c r="S3" s="31"/>
      <c r="T3" s="31"/>
      <c r="U3" s="31"/>
      <c r="V3" s="31"/>
    </row>
    <row r="4" spans="1:22" ht="14.25" x14ac:dyDescent="0.45">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ht="14.25" x14ac:dyDescent="0.45">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ht="14.25" x14ac:dyDescent="0.45">
      <c r="A6" s="1"/>
    </row>
    <row r="7" spans="1:22" ht="14.25" x14ac:dyDescent="0.45">
      <c r="A7" s="1"/>
    </row>
    <row r="8" spans="1:22" ht="14.25" x14ac:dyDescent="0.45">
      <c r="A8" s="1"/>
    </row>
    <row r="9" spans="1:22" ht="14.25" x14ac:dyDescent="0.45">
      <c r="A9" s="1"/>
    </row>
    <row r="10" spans="1:22" ht="14.25" x14ac:dyDescent="0.45">
      <c r="A10" s="1"/>
    </row>
    <row r="11" spans="1:22" ht="14.25" x14ac:dyDescent="0.45">
      <c r="A11" s="1"/>
    </row>
    <row r="12" spans="1:22" ht="14.25" x14ac:dyDescent="0.45">
      <c r="A12" s="1"/>
    </row>
    <row r="13" spans="1:22" ht="14.25" x14ac:dyDescent="0.45">
      <c r="A13" s="1"/>
    </row>
    <row r="14" spans="1:22" ht="14.25" x14ac:dyDescent="0.45">
      <c r="A14" s="1"/>
    </row>
    <row r="15" spans="1:22" ht="14.25" x14ac:dyDescent="0.45">
      <c r="A15" s="1"/>
    </row>
    <row r="16" spans="1:22" ht="14.25" x14ac:dyDescent="0.45">
      <c r="A16" s="1"/>
    </row>
    <row r="17" spans="1:42" ht="14.25" x14ac:dyDescent="0.45">
      <c r="A17" s="1"/>
    </row>
    <row r="18" spans="1:42" ht="14.25" x14ac:dyDescent="0.45">
      <c r="A18" s="1"/>
    </row>
    <row r="19" spans="1:42" ht="14.25" x14ac:dyDescent="0.45">
      <c r="A19" s="1"/>
    </row>
    <row r="20" spans="1:42" ht="14.25" x14ac:dyDescent="0.45">
      <c r="A20" s="1"/>
    </row>
    <row r="21" spans="1:42" ht="15.75" customHeight="1" x14ac:dyDescent="0.45">
      <c r="A21" s="1"/>
    </row>
    <row r="22" spans="1:42" ht="15.75" customHeight="1" x14ac:dyDescent="0.45">
      <c r="A22" s="1"/>
    </row>
    <row r="23" spans="1:42" ht="15.75" customHeight="1" x14ac:dyDescent="0.45">
      <c r="A23" s="1"/>
    </row>
    <row r="24" spans="1:42" ht="15.75" customHeight="1" x14ac:dyDescent="0.45">
      <c r="A24" s="1"/>
    </row>
    <row r="25" spans="1:42" ht="15.75" customHeight="1" x14ac:dyDescent="0.45">
      <c r="A25" s="1"/>
    </row>
    <row r="26" spans="1:42" ht="15.75" customHeight="1" x14ac:dyDescent="0.45">
      <c r="A26" s="1"/>
    </row>
    <row r="27" spans="1:42" ht="15.75" customHeight="1" x14ac:dyDescent="0.35"/>
    <row r="28" spans="1:42" ht="15.75" customHeight="1" x14ac:dyDescent="0.45">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45">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45">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45">
      <c r="A31" s="32" t="s">
        <v>21610</v>
      </c>
    </row>
    <row r="32" spans="1:42" ht="15.75" customHeight="1" x14ac:dyDescent="0.35"/>
    <row r="33" spans="1:42" ht="15.75" customHeight="1" x14ac:dyDescent="0.45">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45">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45">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2151.8115844726563</v>
      </c>
      <c r="AE35" s="29">
        <f t="shared" si="1"/>
        <v>1957.3628387451172</v>
      </c>
      <c r="AF35" s="29">
        <f t="shared" si="1"/>
        <v>1807.4079437255859</v>
      </c>
      <c r="AG35" s="29">
        <f t="shared" si="1"/>
        <v>1701.947021484375</v>
      </c>
      <c r="AH35" s="29">
        <f t="shared" si="1"/>
        <v>1640.9800415039063</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45">
      <c r="A36" s="32" t="s">
        <v>21610</v>
      </c>
    </row>
    <row r="37" spans="1:42" ht="15.75" customHeight="1" x14ac:dyDescent="0.45">
      <c r="A37" s="5"/>
      <c r="B37" s="5"/>
      <c r="C37" s="5"/>
      <c r="D37" s="5"/>
      <c r="E37" s="5"/>
      <c r="F37" s="5"/>
      <c r="G37" s="5"/>
      <c r="H37" s="5"/>
      <c r="I37" s="5"/>
      <c r="J37" s="5"/>
      <c r="K37" s="5"/>
      <c r="L37" s="5"/>
      <c r="M37" s="5"/>
      <c r="N37" s="5"/>
      <c r="O37" s="5"/>
      <c r="P37" s="5"/>
      <c r="Q37" s="5"/>
      <c r="R37" s="5"/>
    </row>
    <row r="38" spans="1:42" ht="15.75" customHeight="1" x14ac:dyDescent="0.45">
      <c r="A38" s="1"/>
      <c r="B38" s="5"/>
      <c r="C38" s="5"/>
      <c r="D38" s="5"/>
      <c r="E38" s="5"/>
      <c r="F38" s="5"/>
      <c r="G38" s="5"/>
      <c r="H38" s="5"/>
      <c r="I38" s="5"/>
      <c r="J38" s="5"/>
      <c r="K38" s="5"/>
      <c r="L38" s="5"/>
      <c r="M38" s="5"/>
      <c r="N38" s="5"/>
      <c r="O38" s="5"/>
      <c r="P38" s="5"/>
      <c r="Q38" s="5"/>
      <c r="R38" s="5"/>
    </row>
    <row r="39" spans="1:42" ht="15.75" customHeight="1" x14ac:dyDescent="0.45">
      <c r="A39" s="5"/>
      <c r="B39" s="1"/>
      <c r="C39" s="1"/>
      <c r="D39" s="1"/>
      <c r="E39" s="1"/>
      <c r="F39" s="1"/>
      <c r="G39" s="1"/>
      <c r="H39" s="1"/>
      <c r="I39" s="1"/>
      <c r="J39" s="1"/>
      <c r="K39" s="1"/>
      <c r="L39" s="1"/>
      <c r="M39" s="1"/>
      <c r="N39" s="1"/>
      <c r="O39" s="1"/>
      <c r="P39" s="1"/>
      <c r="Q39" s="1"/>
      <c r="R39" s="5"/>
    </row>
    <row r="40" spans="1:42" ht="15.75" customHeight="1" x14ac:dyDescent="0.45">
      <c r="A40" s="1"/>
      <c r="B40" s="29"/>
      <c r="C40" s="29"/>
      <c r="D40" s="29"/>
      <c r="E40" s="29"/>
      <c r="F40" s="29"/>
      <c r="G40" s="29"/>
      <c r="H40" s="29"/>
      <c r="I40" s="29"/>
      <c r="J40" s="29"/>
      <c r="K40" s="29"/>
      <c r="L40" s="29"/>
      <c r="M40" s="29"/>
      <c r="N40" s="29"/>
      <c r="O40" s="29"/>
      <c r="P40" s="29"/>
      <c r="Q40" s="29"/>
      <c r="R40" s="5"/>
    </row>
    <row r="41" spans="1:42" ht="15.75" customHeight="1" x14ac:dyDescent="0.45">
      <c r="A41" s="1"/>
      <c r="B41" s="29"/>
      <c r="C41" s="29"/>
      <c r="D41" s="29"/>
      <c r="E41" s="29"/>
      <c r="F41" s="29"/>
      <c r="G41" s="29"/>
      <c r="H41" s="29"/>
      <c r="I41" s="29"/>
      <c r="J41" s="29"/>
      <c r="K41" s="29"/>
      <c r="L41" s="29"/>
      <c r="M41" s="29"/>
      <c r="N41" s="29"/>
      <c r="O41" s="29"/>
      <c r="P41" s="29"/>
      <c r="Q41" s="29"/>
      <c r="R41" s="5"/>
    </row>
    <row r="42" spans="1:42" ht="15.75" customHeight="1" x14ac:dyDescent="0.35"/>
    <row r="43" spans="1:42" ht="15.75" customHeight="1" x14ac:dyDescent="0.35"/>
    <row r="44" spans="1:42" ht="15.75" customHeight="1" x14ac:dyDescent="0.35"/>
    <row r="45" spans="1:42" ht="15.75" customHeight="1" x14ac:dyDescent="0.35"/>
    <row r="46" spans="1:42" ht="15.75" customHeight="1" x14ac:dyDescent="0.35"/>
    <row r="47" spans="1:42" ht="15.75" customHeight="1" x14ac:dyDescent="0.35"/>
    <row r="48" spans="1:42"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P32" sqref="P32"/>
    </sheetView>
  </sheetViews>
  <sheetFormatPr defaultColWidth="12.6875" defaultRowHeight="15" customHeight="1" x14ac:dyDescent="0.35"/>
  <cols>
    <col min="1" max="1" width="7.6875" customWidth="1"/>
    <col min="2" max="2" width="18.6875" customWidth="1"/>
    <col min="3" max="3" width="11.1875" customWidth="1"/>
    <col min="4" max="4" width="10.6875" customWidth="1"/>
    <col min="5" max="5" width="16.8125" customWidth="1"/>
    <col min="6" max="6" width="17.1875" customWidth="1"/>
    <col min="7" max="26" width="7.6875" customWidth="1"/>
  </cols>
  <sheetData>
    <row r="1" spans="1:6" ht="14.25" x14ac:dyDescent="0.45">
      <c r="A1" s="1" t="s">
        <v>21612</v>
      </c>
    </row>
    <row r="2" spans="1:6" ht="42.75" x14ac:dyDescent="0.45">
      <c r="B2" s="34" t="s">
        <v>21613</v>
      </c>
      <c r="C2" s="34" t="s">
        <v>21614</v>
      </c>
      <c r="D2" s="34" t="s">
        <v>21615</v>
      </c>
      <c r="E2" s="34" t="s">
        <v>21616</v>
      </c>
      <c r="F2" s="34" t="s">
        <v>21617</v>
      </c>
    </row>
    <row r="3" spans="1:6" ht="14.25" x14ac:dyDescent="0.45">
      <c r="A3" s="1">
        <v>2010</v>
      </c>
      <c r="B3" s="5">
        <v>1</v>
      </c>
      <c r="C3" s="5">
        <v>0</v>
      </c>
      <c r="D3" s="35">
        <f t="shared" ref="D3:D6" si="0">SUM(B3:C3)</f>
        <v>1</v>
      </c>
      <c r="E3" s="5">
        <f t="shared" ref="E3:E5" si="1">C4-C3</f>
        <v>5</v>
      </c>
      <c r="F3" s="35">
        <f t="shared" ref="F3:F5" si="2">E3/(A4-A3)</f>
        <v>1</v>
      </c>
    </row>
    <row r="4" spans="1:6" ht="14.25" x14ac:dyDescent="0.45">
      <c r="A4" s="1">
        <v>2015</v>
      </c>
      <c r="B4" s="5">
        <v>4</v>
      </c>
      <c r="C4" s="5">
        <v>5</v>
      </c>
      <c r="D4" s="35">
        <f t="shared" si="0"/>
        <v>9</v>
      </c>
      <c r="E4" s="5">
        <f t="shared" si="1"/>
        <v>26</v>
      </c>
      <c r="F4" s="35">
        <f t="shared" si="2"/>
        <v>5.2</v>
      </c>
    </row>
    <row r="5" spans="1:6" ht="14.25" x14ac:dyDescent="0.45">
      <c r="A5" s="1">
        <v>2020</v>
      </c>
      <c r="B5" s="5">
        <v>19</v>
      </c>
      <c r="C5" s="5">
        <v>31</v>
      </c>
      <c r="D5" s="35">
        <f t="shared" si="0"/>
        <v>50</v>
      </c>
      <c r="E5" s="5">
        <f t="shared" si="1"/>
        <v>75</v>
      </c>
      <c r="F5" s="35">
        <f t="shared" si="2"/>
        <v>15</v>
      </c>
    </row>
    <row r="6" spans="1:6" ht="14.25" x14ac:dyDescent="0.45">
      <c r="A6" s="1">
        <v>2025</v>
      </c>
      <c r="B6" s="5">
        <v>63</v>
      </c>
      <c r="C6" s="5">
        <v>106</v>
      </c>
      <c r="D6" s="35">
        <f t="shared" si="0"/>
        <v>169</v>
      </c>
      <c r="E6" s="5"/>
      <c r="F6" s="35"/>
    </row>
    <row r="8" spans="1:6" ht="14.25" x14ac:dyDescent="0.45">
      <c r="B8" s="5" t="s">
        <v>21618</v>
      </c>
      <c r="C8" s="5" t="s">
        <v>21619</v>
      </c>
      <c r="D8" s="5" t="s">
        <v>21611</v>
      </c>
    </row>
    <row r="9" spans="1:6" ht="14.25" x14ac:dyDescent="0.45">
      <c r="A9" s="1">
        <v>2020</v>
      </c>
      <c r="B9" s="5">
        <v>4</v>
      </c>
      <c r="C9" s="5">
        <f t="shared" ref="C9:C24" si="3">B9/32*100</f>
        <v>12.5</v>
      </c>
    </row>
    <row r="10" spans="1:6" ht="14.25" x14ac:dyDescent="0.45">
      <c r="A10" s="1">
        <v>2021</v>
      </c>
      <c r="B10" s="5">
        <v>16</v>
      </c>
      <c r="C10" s="5">
        <f t="shared" si="3"/>
        <v>50</v>
      </c>
      <c r="D10" s="5">
        <f t="shared" ref="D10:D24" si="4">C10-C9</f>
        <v>37.5</v>
      </c>
    </row>
    <row r="11" spans="1:6" ht="14.25" x14ac:dyDescent="0.45">
      <c r="A11" s="1">
        <v>2022</v>
      </c>
      <c r="B11" s="5">
        <v>30</v>
      </c>
      <c r="C11" s="5">
        <f t="shared" si="3"/>
        <v>93.75</v>
      </c>
      <c r="D11" s="5">
        <f t="shared" si="4"/>
        <v>43.75</v>
      </c>
    </row>
    <row r="12" spans="1:6" ht="14.25" x14ac:dyDescent="0.45">
      <c r="A12" s="1">
        <v>2023</v>
      </c>
      <c r="B12" s="5">
        <v>49</v>
      </c>
      <c r="C12" s="5">
        <f t="shared" si="3"/>
        <v>153.125</v>
      </c>
      <c r="D12" s="5">
        <f t="shared" si="4"/>
        <v>59.375</v>
      </c>
    </row>
    <row r="13" spans="1:6" ht="14.25" x14ac:dyDescent="0.45">
      <c r="A13" s="1">
        <v>2024</v>
      </c>
      <c r="B13" s="5">
        <v>67</v>
      </c>
      <c r="C13" s="5">
        <f t="shared" si="3"/>
        <v>209.375</v>
      </c>
      <c r="D13" s="5">
        <f t="shared" si="4"/>
        <v>56.25</v>
      </c>
    </row>
    <row r="14" spans="1:6" ht="14.25" x14ac:dyDescent="0.45">
      <c r="A14" s="1">
        <v>2025</v>
      </c>
      <c r="B14" s="5">
        <v>80</v>
      </c>
      <c r="C14" s="5">
        <f t="shared" si="3"/>
        <v>250</v>
      </c>
      <c r="D14" s="5">
        <f t="shared" si="4"/>
        <v>40.625</v>
      </c>
    </row>
    <row r="15" spans="1:6" ht="14.25" x14ac:dyDescent="0.45">
      <c r="A15" s="1">
        <v>2026</v>
      </c>
      <c r="B15" s="5">
        <v>91</v>
      </c>
      <c r="C15" s="5">
        <f t="shared" si="3"/>
        <v>284.375</v>
      </c>
      <c r="D15" s="5">
        <f t="shared" si="4"/>
        <v>34.375</v>
      </c>
    </row>
    <row r="16" spans="1:6" ht="14.25" x14ac:dyDescent="0.45">
      <c r="A16" s="1">
        <v>2027</v>
      </c>
      <c r="B16" s="5">
        <v>106</v>
      </c>
      <c r="C16" s="5">
        <f t="shared" si="3"/>
        <v>331.25</v>
      </c>
      <c r="D16" s="5">
        <f t="shared" si="4"/>
        <v>46.875</v>
      </c>
    </row>
    <row r="17" spans="1:4" ht="14.25" x14ac:dyDescent="0.45">
      <c r="A17" s="1">
        <v>2028</v>
      </c>
      <c r="B17" s="5">
        <v>121</v>
      </c>
      <c r="C17" s="5">
        <f t="shared" si="3"/>
        <v>378.125</v>
      </c>
      <c r="D17" s="5">
        <f t="shared" si="4"/>
        <v>46.875</v>
      </c>
    </row>
    <row r="18" spans="1:4" ht="14.25" x14ac:dyDescent="0.45">
      <c r="A18" s="1">
        <v>2029</v>
      </c>
      <c r="B18" s="5">
        <v>131</v>
      </c>
      <c r="C18" s="5">
        <f t="shared" si="3"/>
        <v>409.375</v>
      </c>
      <c r="D18" s="5">
        <f t="shared" si="4"/>
        <v>31.25</v>
      </c>
    </row>
    <row r="19" spans="1:4" ht="14.25" x14ac:dyDescent="0.45">
      <c r="A19" s="1">
        <v>2030</v>
      </c>
      <c r="B19" s="5">
        <v>139</v>
      </c>
      <c r="C19" s="5">
        <f t="shared" si="3"/>
        <v>434.375</v>
      </c>
      <c r="D19" s="5">
        <f t="shared" si="4"/>
        <v>25</v>
      </c>
    </row>
    <row r="20" spans="1:4" ht="14.25" x14ac:dyDescent="0.45">
      <c r="A20" s="1">
        <v>2031</v>
      </c>
      <c r="B20" s="5">
        <v>154</v>
      </c>
      <c r="C20" s="5">
        <f t="shared" si="3"/>
        <v>481.25</v>
      </c>
      <c r="D20" s="5">
        <f t="shared" si="4"/>
        <v>46.875</v>
      </c>
    </row>
    <row r="21" spans="1:4" ht="15.75" customHeight="1" x14ac:dyDescent="0.45">
      <c r="A21" s="1">
        <v>2032</v>
      </c>
      <c r="B21" s="5">
        <v>167</v>
      </c>
      <c r="C21" s="5">
        <f t="shared" si="3"/>
        <v>521.875</v>
      </c>
      <c r="D21" s="5">
        <f t="shared" si="4"/>
        <v>40.625</v>
      </c>
    </row>
    <row r="22" spans="1:4" ht="15.75" customHeight="1" x14ac:dyDescent="0.45">
      <c r="A22" s="1">
        <v>2033</v>
      </c>
      <c r="B22" s="5">
        <v>185</v>
      </c>
      <c r="C22" s="5">
        <f t="shared" si="3"/>
        <v>578.125</v>
      </c>
      <c r="D22" s="5">
        <f t="shared" si="4"/>
        <v>56.25</v>
      </c>
    </row>
    <row r="23" spans="1:4" ht="15.75" customHeight="1" x14ac:dyDescent="0.45">
      <c r="A23" s="1">
        <v>2034</v>
      </c>
      <c r="B23" s="5">
        <v>199</v>
      </c>
      <c r="C23" s="5">
        <f t="shared" si="3"/>
        <v>621.875</v>
      </c>
      <c r="D23" s="5">
        <f t="shared" si="4"/>
        <v>43.75</v>
      </c>
    </row>
    <row r="24" spans="1:4" ht="15.75" customHeight="1" x14ac:dyDescent="0.45">
      <c r="A24" s="1">
        <v>2035</v>
      </c>
      <c r="B24" s="5">
        <v>215</v>
      </c>
      <c r="C24" s="5">
        <f t="shared" si="3"/>
        <v>671.875</v>
      </c>
      <c r="D24" s="5">
        <f t="shared" si="4"/>
        <v>50</v>
      </c>
    </row>
    <row r="25" spans="1:4" ht="15.75" customHeight="1" x14ac:dyDescent="0.35"/>
    <row r="26" spans="1:4" ht="15.75" customHeight="1" x14ac:dyDescent="0.35"/>
    <row r="27" spans="1:4" ht="15.75" customHeight="1" x14ac:dyDescent="0.35"/>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spans="1:5" ht="15.75" customHeight="1" x14ac:dyDescent="0.35"/>
    <row r="34" spans="1:5" ht="15.75" customHeight="1" x14ac:dyDescent="0.35"/>
    <row r="35" spans="1:5" ht="15.75" customHeight="1" x14ac:dyDescent="0.35"/>
    <row r="36" spans="1:5" ht="15.75" customHeight="1" x14ac:dyDescent="0.35"/>
    <row r="37" spans="1:5" ht="15.75" customHeight="1" x14ac:dyDescent="0.35"/>
    <row r="38" spans="1:5" ht="15.75" customHeight="1" x14ac:dyDescent="0.35"/>
    <row r="39" spans="1:5" ht="15.75" customHeight="1" x14ac:dyDescent="0.35"/>
    <row r="40" spans="1:5" ht="15.75" customHeight="1" x14ac:dyDescent="0.35"/>
    <row r="41" spans="1:5" ht="15.75" customHeight="1" x14ac:dyDescent="0.35"/>
    <row r="42" spans="1:5" ht="15.75" customHeight="1" x14ac:dyDescent="0.35"/>
    <row r="43" spans="1:5" ht="15.75" customHeight="1" x14ac:dyDescent="0.45">
      <c r="A43" s="6" t="s">
        <v>21620</v>
      </c>
    </row>
    <row r="44" spans="1:5" ht="15.75" customHeight="1" x14ac:dyDescent="0.35"/>
    <row r="45" spans="1:5" ht="15.75" customHeight="1" x14ac:dyDescent="0.45">
      <c r="E45" s="5">
        <f>27/32*100</f>
        <v>84.375</v>
      </c>
    </row>
    <row r="46" spans="1:5" ht="15.75" customHeight="1" x14ac:dyDescent="0.35"/>
    <row r="47" spans="1:5" ht="15.75" customHeight="1" x14ac:dyDescent="0.35"/>
    <row r="48" spans="1:5"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hyperlinks>
    <hyperlink ref="A43" r:id="rId1"/>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election activeCell="V10" sqref="V10"/>
    </sheetView>
  </sheetViews>
  <sheetFormatPr defaultColWidth="12.6875" defaultRowHeight="15" customHeight="1" x14ac:dyDescent="0.35"/>
  <cols>
    <col min="1" max="19" width="7.6875" customWidth="1"/>
    <col min="20" max="20" width="11.5" customWidth="1"/>
    <col min="21" max="21" width="18.1875" customWidth="1"/>
    <col min="22" max="26" width="7.6875" customWidth="1"/>
  </cols>
  <sheetData>
    <row r="1" spans="1:22" ht="14.25" x14ac:dyDescent="0.45">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ht="14.25" x14ac:dyDescent="0.45">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ht="14.25" x14ac:dyDescent="0.45">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ht="14.25" x14ac:dyDescent="0.45">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ht="14.25" x14ac:dyDescent="0.45">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ht="14.25" x14ac:dyDescent="0.45">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ht="14.25" x14ac:dyDescent="0.45">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ht="14.25" x14ac:dyDescent="0.45">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ht="14.25" x14ac:dyDescent="0.45">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ht="14.25" x14ac:dyDescent="0.45">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ht="14.25" x14ac:dyDescent="0.45">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ht="14.25" x14ac:dyDescent="0.45">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ht="14.25" x14ac:dyDescent="0.45">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ht="14.25" x14ac:dyDescent="0.45">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ht="14.25" x14ac:dyDescent="0.45">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ht="14.25" x14ac:dyDescent="0.45">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ht="14.25" x14ac:dyDescent="0.45">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ht="14.25" x14ac:dyDescent="0.45">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ht="14.25" x14ac:dyDescent="0.45">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ht="14.25" x14ac:dyDescent="0.45">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45">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45">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45">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45">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45">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45">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45">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45">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45">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45">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45">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45">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45">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45">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45">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45">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45">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45">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45">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45">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45">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45">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45">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45">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45">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45">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45">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45">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45">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45">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45">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45">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45">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45">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45">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45">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45">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45">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45">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45">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45">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45">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45">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45">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45">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45">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45">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45">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45">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45">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45">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45">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45">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45">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45">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45">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45">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45">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45">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45">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45">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45">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45">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45">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45">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45">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45">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45">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45">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45">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45">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45">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45">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45">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45">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45">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45">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45">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45">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45">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45">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45">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45">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45">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45">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45">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45">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45">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45">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45">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45">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45">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45">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45">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45">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45">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45">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45">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45">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45">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45">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45">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45">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45">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45">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45">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45">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45">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45">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45">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45">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45">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45">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45">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45">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45">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45">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45">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45">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45">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45">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45">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45">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45">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45">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45">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45">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45">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45">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45">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45">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45">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45">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45">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45">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45">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45">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45">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45">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45">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45">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45">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45">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45">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45">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45">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45">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45">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45">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45">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45">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45">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45">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45">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45">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45">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45">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45">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45">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45">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45">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45">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45">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45">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45">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45">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45">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45">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45">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45">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45">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45">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45">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45">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45">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45">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45">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45">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45">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45">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45">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45">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45">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45">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45">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45">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45">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45">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45">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45">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45">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45">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45">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45">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45">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45">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45">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45">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45">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45">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45">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45">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45">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45">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45">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45">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45">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45">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45">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45">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45">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45">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45">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45">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45">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45">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45">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45">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45">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45">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45">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45">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45">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45">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45">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45">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45">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45">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45">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45">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45">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45">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45">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45">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45">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45">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45">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45">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45">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45">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45">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45">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45">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45">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45">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45">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45">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45">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45">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45">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45">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45">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45">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45">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45">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45">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45">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45">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45">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45">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45">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45">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45">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45">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45">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45">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45">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45">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45">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45">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45">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45">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45">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45">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45">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45">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45">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45">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45">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45">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45">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45">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45">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45">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45">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45">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45">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45">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45">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45">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45">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45">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45">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45">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45">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45">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45">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45">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45">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45">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45">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45">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45">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45">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45">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45">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45">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45">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45">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45">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45">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45">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45">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45">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45">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45">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45">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45">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45">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45">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45">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45">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45">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45">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45">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45">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45">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45">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45">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45">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45">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45">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45">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45">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45">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45">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45">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45">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45">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45">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45">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45">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45">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45">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45">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45">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45">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45">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45">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45">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45">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45">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45">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45">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45">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45">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45">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45">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45">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45">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45">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45">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45">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45">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45">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45">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45">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45">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45">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45">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45">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45">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45">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45">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45">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45">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45">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45">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45">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45">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45">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45">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45">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45">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45">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45">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45">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45">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45">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45">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45">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45">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45">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45">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45">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45">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45">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45">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45">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45">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45">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45">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45">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45">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45">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45">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45">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45">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45">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45">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45">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45">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45">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45">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45">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45">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45">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45">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45">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45">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45">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45">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45">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45">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45">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45">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45">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45">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45">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45">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45">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45">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45">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45">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45">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45">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45">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45">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45">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45">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45">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45">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45">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45">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45">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45">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45">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45">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45">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45">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45">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45">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45">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45">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45">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45">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45">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45">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45">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45">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45">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45">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45">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45">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45">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45">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45">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45">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45">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45">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45">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45">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45">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45">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45">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45">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45">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45">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45">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45">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45">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45">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45">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45">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45">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45">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45">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45">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45">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45">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45">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45">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45">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45">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45">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45">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45">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45">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45">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45">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45">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45">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45">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45">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45">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45">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45">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45">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45">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45">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45">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45">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45">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45">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45">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45">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45">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45">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45">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45">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45">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45">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45">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45">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45">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45">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45">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45">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45">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45">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45">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45">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45">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45">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45">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45">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45">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45">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45">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45">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45">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45">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45">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45">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45">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45">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45">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45">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45">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45">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45">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45">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45">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45">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45">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45">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45">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45">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45">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45">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45">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45">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45">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45">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45">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45">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45">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45">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45">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45">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45">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45">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45">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45">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45">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45">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45">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45">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45">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45">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45">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45">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45">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45">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45">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45">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45">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45">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45">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45">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45">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45">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45">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45">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45">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45">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45">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45">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45">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45">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45">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45">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45">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45">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45">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45">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45">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45">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45">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45">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45">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45">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45">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45">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45">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45">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45">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45">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45">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45">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45">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45">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45">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45">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45">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45">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45">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45">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45">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45">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45">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45">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45">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45">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45">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45">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45">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45">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45">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45">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45">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45">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45">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45">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45">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45">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45">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45">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45">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45">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45">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45">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45">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45">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45">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45">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45">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45">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45">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45">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45">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45">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45">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45">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45">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45">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45">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45">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45">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45">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45">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45">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45">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45">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45">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45">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45">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45">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45">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45">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45">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45">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45">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45">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45">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45">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45">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45">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45">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45">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45">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45">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45">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45">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45">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45">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45">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45">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45">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45">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45">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45">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45">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45">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45">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45">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45">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45">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45">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45">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45">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45">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45">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45">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45">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45">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45">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45">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45">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45">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45">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45">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45">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45">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45">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45">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45">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45">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45">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45">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45">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45">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45">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45">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45">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45">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45">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45">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45">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45">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45">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45">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45">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45">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45">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45">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45">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45">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45">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45">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45">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45">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45">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45">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45">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45">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45">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45">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45">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45">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45">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45">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45">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45">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45">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45">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45">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45">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45">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45">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45">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45">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45">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45">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45">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45">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45">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45">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45">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45">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45">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45">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45">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45">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45">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45">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45">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45">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45">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45">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45">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45">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45">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45">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45">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45">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45">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45">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45">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45">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45">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45">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45">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45">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45">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45">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45">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45">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45">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45">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45">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45">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45">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45">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45">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45">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45">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45">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45">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45">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45">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45">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45">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45">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45">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45">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45">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45">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45">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45">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45">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45">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45">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45">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45">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45">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45">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45">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45">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45">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45">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45">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45">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45">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45">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45">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45">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45">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45">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45">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45">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45">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45">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45">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45">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45">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45">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45">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45">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45">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45">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45">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45">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45">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45">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45">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45">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45">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45">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45">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45">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45">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45">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45">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45">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45">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45">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45">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45">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45">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45">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45">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45">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45">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45">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45">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45">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45">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45">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45">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45">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45">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45">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45">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45">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45">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45">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45">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45">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45">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45">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45">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45">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45">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45">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45">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45">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45">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45">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45">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45">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45">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45">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45">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45">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45">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45">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45">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45">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45">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45">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45">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45">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45">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45">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45">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45">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45">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45">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45">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45">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45">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45">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45">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45">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45">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45">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45">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45">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45">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45">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45">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45">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45">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45">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45">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45">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45">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45">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45">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45">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45">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45">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45">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45">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45">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45">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45">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45">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45">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45">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45">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45">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45">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45">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45">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45">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45">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45">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45">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45">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45">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45">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45">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45">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45">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45">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45">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45">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45">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45">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45">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45">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45">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45">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45">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45">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45">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45">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workbookViewId="0">
      <selection activeCell="H30" sqref="H30"/>
    </sheetView>
  </sheetViews>
  <sheetFormatPr defaultColWidth="12.6875" defaultRowHeight="15" customHeight="1" x14ac:dyDescent="0.35"/>
  <cols>
    <col min="1" max="1" width="19" customWidth="1"/>
    <col min="2" max="54" width="8.6875" customWidth="1"/>
  </cols>
  <sheetData>
    <row r="1" spans="1:53" ht="14.25" customHeight="1" x14ac:dyDescent="0.35"/>
    <row r="2" spans="1:53" ht="14.25" customHeight="1" x14ac:dyDescent="0.35"/>
    <row r="3" spans="1:53" ht="14.25" customHeight="1" x14ac:dyDescent="0.35"/>
    <row r="4" spans="1:53" ht="14.25" customHeight="1" x14ac:dyDescent="0.35">
      <c r="A4" s="36" t="s">
        <v>21670</v>
      </c>
    </row>
    <row r="5" spans="1:53" ht="14.25" customHeight="1" x14ac:dyDescent="0.45">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45">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45">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45">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45">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45">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45">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45">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45">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45">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45">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45">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45">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45">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45">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45">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45">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45">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4">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35"/>
    <row r="25" spans="1:54" ht="14.25" customHeight="1" x14ac:dyDescent="0.35"/>
    <row r="26" spans="1:54" ht="14.25" customHeight="1" x14ac:dyDescent="0.45">
      <c r="A26" s="2" t="s">
        <v>76</v>
      </c>
      <c r="B26" s="37" t="str">
        <f>About!B2</f>
        <v>VA</v>
      </c>
    </row>
    <row r="27" spans="1:54" ht="14.25" customHeight="1" x14ac:dyDescent="0.45">
      <c r="A27" s="2" t="s">
        <v>21675</v>
      </c>
      <c r="B27" s="37">
        <f>SUMIFS(B23:AZ23,B5:AZ5,B26)</f>
        <v>2.5654697956267295E-2</v>
      </c>
    </row>
    <row r="28" spans="1:54" ht="14.25" customHeight="1" x14ac:dyDescent="0.35"/>
    <row r="29" spans="1:54" ht="14.25" customHeight="1" x14ac:dyDescent="0.35"/>
    <row r="30" spans="1:54" ht="14.25" customHeight="1" x14ac:dyDescent="0.35"/>
    <row r="31" spans="1:54" ht="14.25" customHeight="1" x14ac:dyDescent="0.35"/>
    <row r="32" spans="1:54" ht="14.25" customHeight="1" x14ac:dyDescent="0.35"/>
    <row r="33" spans="1:1" ht="14.25" customHeight="1" x14ac:dyDescent="0.35"/>
    <row r="34" spans="1:1" ht="14.25" customHeight="1" x14ac:dyDescent="0.35"/>
    <row r="35" spans="1:1" ht="14.25" customHeight="1" x14ac:dyDescent="0.35"/>
    <row r="36" spans="1:1" ht="14.25" customHeight="1" x14ac:dyDescent="0.35"/>
    <row r="37" spans="1:1" ht="14.25" customHeight="1" x14ac:dyDescent="0.35"/>
    <row r="38" spans="1:1" ht="14.25" customHeight="1" x14ac:dyDescent="0.35"/>
    <row r="39" spans="1:1" ht="14.25" customHeight="1" x14ac:dyDescent="0.35"/>
    <row r="40" spans="1:1" ht="14.25" customHeight="1" x14ac:dyDescent="0.35"/>
    <row r="41" spans="1:1" ht="14.25" customHeight="1" x14ac:dyDescent="0.35"/>
    <row r="42" spans="1:1" ht="14.25" customHeight="1" x14ac:dyDescent="0.4">
      <c r="A42" s="38"/>
    </row>
    <row r="43" spans="1:1" ht="14.25" customHeight="1" x14ac:dyDescent="0.35"/>
    <row r="44" spans="1:1" ht="14.25" customHeight="1" x14ac:dyDescent="0.35"/>
    <row r="45" spans="1:1" ht="14.25" customHeight="1" x14ac:dyDescent="0.35"/>
    <row r="46" spans="1:1" ht="14.25" customHeight="1" x14ac:dyDescent="0.35"/>
    <row r="47" spans="1:1" ht="14.25" customHeight="1" x14ac:dyDescent="0.35"/>
    <row r="48" spans="1:1"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C1000"/>
  <sheetViews>
    <sheetView workbookViewId="0">
      <selection activeCell="G20" sqref="G20"/>
    </sheetView>
  </sheetViews>
  <sheetFormatPr defaultColWidth="12.6875" defaultRowHeight="15" customHeight="1" x14ac:dyDescent="0.35"/>
  <cols>
    <col min="1" max="1" width="24.8125" customWidth="1"/>
    <col min="2" max="2" width="22.3125" customWidth="1"/>
    <col min="3" max="3" width="9.3125" customWidth="1"/>
    <col min="4" max="4" width="11.5" customWidth="1"/>
    <col min="5" max="5" width="8.8125" customWidth="1"/>
    <col min="6" max="8" width="9.6875" customWidth="1"/>
    <col min="9" max="10" width="8.5" customWidth="1"/>
    <col min="11" max="11" width="7.6875" customWidth="1"/>
    <col min="12" max="12" width="9.3125" customWidth="1"/>
    <col min="13" max="29" width="7.6875" customWidth="1"/>
  </cols>
  <sheetData>
    <row r="1" spans="1:29" ht="14.25" x14ac:dyDescent="0.45">
      <c r="A1" s="39" t="s">
        <v>21585</v>
      </c>
      <c r="B1" s="39" t="s">
        <v>21607</v>
      </c>
      <c r="C1" s="39">
        <v>0</v>
      </c>
      <c r="D1" s="39">
        <v>999999999</v>
      </c>
      <c r="E1" s="5"/>
      <c r="F1" s="5"/>
      <c r="G1" s="5"/>
      <c r="H1" s="5"/>
      <c r="I1" s="5"/>
    </row>
    <row r="2" spans="1:29" ht="14.25" x14ac:dyDescent="0.45">
      <c r="A2" s="40"/>
      <c r="B2" s="40" t="s">
        <v>21676</v>
      </c>
      <c r="C2" s="41">
        <f>PERCENTILE('Annual Additions'!$C$2:$C$117,percentile)</f>
        <v>15232.800000000001</v>
      </c>
      <c r="D2" s="41">
        <f>C2</f>
        <v>15232.800000000001</v>
      </c>
      <c r="E2" s="5"/>
      <c r="F2" s="5"/>
      <c r="G2" s="5"/>
      <c r="H2" s="5"/>
      <c r="I2" s="5"/>
    </row>
    <row r="3" spans="1:29" ht="14.25" x14ac:dyDescent="0.45">
      <c r="A3" s="39" t="s">
        <v>47</v>
      </c>
      <c r="B3" s="39" t="s">
        <v>21607</v>
      </c>
      <c r="C3" s="39">
        <v>0</v>
      </c>
      <c r="D3" s="39">
        <v>999999999</v>
      </c>
      <c r="E3" s="5"/>
      <c r="F3" s="5"/>
      <c r="G3" s="5"/>
      <c r="H3" s="5"/>
      <c r="I3" s="5"/>
    </row>
    <row r="4" spans="1:29" ht="14.25" x14ac:dyDescent="0.45">
      <c r="A4" s="40"/>
      <c r="B4" s="40" t="s">
        <v>21676</v>
      </c>
      <c r="C4" s="42">
        <f>PERCENTILE('Annual Additions'!$D$2:$D$117,percentile)</f>
        <v>38546.600000000013</v>
      </c>
      <c r="D4" s="42">
        <f>C4</f>
        <v>38546.600000000013</v>
      </c>
      <c r="E4" s="5"/>
      <c r="F4" s="5"/>
      <c r="G4" s="5"/>
      <c r="H4" s="5"/>
      <c r="I4" s="5"/>
    </row>
    <row r="5" spans="1:29" ht="14.25" x14ac:dyDescent="0.45">
      <c r="A5" s="39" t="s">
        <v>48</v>
      </c>
      <c r="B5" s="39" t="s">
        <v>21607</v>
      </c>
      <c r="C5" s="39">
        <v>0</v>
      </c>
      <c r="D5" s="39">
        <v>999999999</v>
      </c>
      <c r="E5" s="5"/>
      <c r="F5" s="5"/>
      <c r="G5" s="5"/>
      <c r="H5" s="5"/>
      <c r="I5" s="5"/>
    </row>
    <row r="6" spans="1:29" ht="14.25" x14ac:dyDescent="0.45">
      <c r="A6" s="40"/>
      <c r="B6" s="40" t="s">
        <v>21676</v>
      </c>
      <c r="C6" s="40">
        <f>PERCENTILE('Annual Additions'!$E$2:$E$117,percentile)</f>
        <v>9372.4</v>
      </c>
      <c r="D6" s="40">
        <f>C6</f>
        <v>9372.4</v>
      </c>
      <c r="E6" s="5"/>
      <c r="F6" s="5"/>
      <c r="G6" s="5"/>
      <c r="H6" s="5"/>
      <c r="I6" s="5"/>
    </row>
    <row r="7" spans="1:29" ht="14.25" x14ac:dyDescent="0.45">
      <c r="A7" s="39" t="s">
        <v>50</v>
      </c>
      <c r="B7" s="39" t="s">
        <v>21607</v>
      </c>
      <c r="C7" s="39">
        <v>0</v>
      </c>
      <c r="D7" s="39">
        <v>999999999</v>
      </c>
      <c r="E7" s="5"/>
      <c r="F7" s="5"/>
      <c r="G7" s="5"/>
      <c r="H7" s="5"/>
      <c r="I7" s="5"/>
    </row>
    <row r="8" spans="1:29" ht="14.25" x14ac:dyDescent="0.45">
      <c r="A8" s="40"/>
      <c r="B8" s="40" t="s">
        <v>21676</v>
      </c>
      <c r="C8" s="42">
        <f>Hydro!A14</f>
        <v>646</v>
      </c>
      <c r="D8" s="42">
        <f>C8</f>
        <v>646</v>
      </c>
      <c r="E8" s="5"/>
      <c r="F8" s="5"/>
      <c r="G8" s="5"/>
      <c r="H8" s="5"/>
      <c r="I8" s="5"/>
      <c r="J8" s="5"/>
      <c r="K8" s="5"/>
    </row>
    <row r="9" spans="1:29" ht="14.25" x14ac:dyDescent="0.45">
      <c r="A9" s="39" t="s">
        <v>54</v>
      </c>
      <c r="B9" s="39" t="s">
        <v>21607</v>
      </c>
      <c r="C9" s="39">
        <v>0</v>
      </c>
      <c r="D9" s="39">
        <v>999999999</v>
      </c>
      <c r="E9" s="5"/>
      <c r="F9" s="5"/>
      <c r="G9" s="5"/>
      <c r="H9" s="29"/>
      <c r="I9" s="29"/>
      <c r="J9" s="29"/>
      <c r="K9" s="5"/>
    </row>
    <row r="10" spans="1:29" ht="14.25" x14ac:dyDescent="0.45">
      <c r="A10" s="40"/>
      <c r="B10" s="40" t="s">
        <v>21676</v>
      </c>
      <c r="C10" s="29">
        <v>40000</v>
      </c>
      <c r="D10" s="29">
        <v>40000</v>
      </c>
      <c r="E10" s="29"/>
      <c r="F10" s="29"/>
      <c r="G10" s="29"/>
      <c r="H10" s="29"/>
      <c r="I10" s="29"/>
      <c r="J10" s="29"/>
    </row>
    <row r="11" spans="1:29" ht="14.25" x14ac:dyDescent="0.45">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ht="14.25" x14ac:dyDescent="0.45">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ht="14.25" x14ac:dyDescent="0.45">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ht="14.25" x14ac:dyDescent="0.45">
      <c r="A14" s="40"/>
      <c r="B14" s="40" t="s">
        <v>21676</v>
      </c>
      <c r="C14" s="43">
        <f>MAX('Annual Additions'!$H$2:$H$117)</f>
        <v>820.19999999999993</v>
      </c>
      <c r="D14" s="40">
        <f>C14</f>
        <v>820.19999999999993</v>
      </c>
      <c r="E14" s="5"/>
      <c r="F14" s="5"/>
      <c r="G14" s="5"/>
      <c r="H14" s="5"/>
      <c r="I14" s="5"/>
    </row>
    <row r="15" spans="1:29" ht="14.25" x14ac:dyDescent="0.45">
      <c r="A15" s="39" t="s">
        <v>62</v>
      </c>
      <c r="B15" s="39" t="s">
        <v>21607</v>
      </c>
      <c r="C15" s="39">
        <v>0</v>
      </c>
      <c r="D15" s="39">
        <v>999999999</v>
      </c>
      <c r="E15" s="5"/>
      <c r="F15" s="5"/>
      <c r="G15" s="5"/>
      <c r="H15" s="5"/>
      <c r="I15" s="5"/>
    </row>
    <row r="16" spans="1:29" ht="14.25" x14ac:dyDescent="0.45">
      <c r="A16" s="40"/>
      <c r="B16" s="40" t="s">
        <v>21676</v>
      </c>
      <c r="C16" s="40">
        <f>PERCENTILE('Annual Additions'!$I$2:$I$117,percentile)</f>
        <v>743.99999999999886</v>
      </c>
      <c r="D16" s="40">
        <f>C16</f>
        <v>743.99999999999886</v>
      </c>
      <c r="E16" s="5"/>
      <c r="F16" s="5"/>
      <c r="G16" s="5"/>
      <c r="H16" s="5"/>
      <c r="I16" s="5"/>
    </row>
    <row r="17" spans="1:9" ht="14.25" x14ac:dyDescent="0.45">
      <c r="A17" s="39" t="s">
        <v>63</v>
      </c>
      <c r="B17" s="39" t="s">
        <v>21607</v>
      </c>
      <c r="C17" s="39">
        <v>0</v>
      </c>
      <c r="D17" s="39">
        <v>999999999</v>
      </c>
      <c r="E17" s="5"/>
      <c r="F17" s="5"/>
      <c r="G17" s="5"/>
      <c r="H17" s="5"/>
      <c r="I17" s="5"/>
    </row>
    <row r="18" spans="1:9" ht="14.25" x14ac:dyDescent="0.45">
      <c r="A18" s="40"/>
      <c r="B18" s="40" t="s">
        <v>21676</v>
      </c>
      <c r="C18" s="40">
        <f>PERCENTILE('Annual Additions'!$J$2:$J$117,percentile)</f>
        <v>267.3</v>
      </c>
      <c r="D18" s="40">
        <f>C18</f>
        <v>267.3</v>
      </c>
      <c r="E18" s="5"/>
      <c r="F18" s="5"/>
      <c r="G18" s="5"/>
      <c r="H18" s="5"/>
      <c r="I18" s="5"/>
    </row>
    <row r="19" spans="1:9" ht="14.25" x14ac:dyDescent="0.45">
      <c r="A19" s="39" t="s">
        <v>65</v>
      </c>
      <c r="B19" s="39" t="s">
        <v>21607</v>
      </c>
      <c r="C19" s="39">
        <v>0</v>
      </c>
      <c r="D19" s="39">
        <v>999999999</v>
      </c>
      <c r="E19" s="5"/>
      <c r="F19" s="5"/>
      <c r="G19" s="5"/>
      <c r="H19" s="5"/>
      <c r="I19" s="5"/>
    </row>
    <row r="20" spans="1:9" ht="14.25" x14ac:dyDescent="0.45">
      <c r="A20" s="40"/>
      <c r="B20" s="40" t="s">
        <v>21676</v>
      </c>
      <c r="C20" s="40">
        <f>PERCENTILE('Annual Additions'!$K$2:$K$117,percentile)</f>
        <v>4354.5</v>
      </c>
      <c r="D20" s="40">
        <f>C20</f>
        <v>4354.5</v>
      </c>
      <c r="E20" s="5"/>
      <c r="F20" s="5"/>
      <c r="G20" s="5"/>
      <c r="H20" s="5"/>
      <c r="I20" s="5"/>
    </row>
    <row r="21" spans="1:9" ht="15.75" customHeight="1" x14ac:dyDescent="0.45">
      <c r="A21" s="39" t="s">
        <v>66</v>
      </c>
      <c r="B21" s="39" t="s">
        <v>21607</v>
      </c>
      <c r="C21" s="39">
        <v>0</v>
      </c>
      <c r="D21" s="39">
        <v>999999999</v>
      </c>
      <c r="E21" s="5"/>
      <c r="F21" s="5"/>
      <c r="G21" s="5"/>
      <c r="H21" s="5"/>
      <c r="I21" s="5"/>
    </row>
    <row r="22" spans="1:9" ht="15.75" customHeight="1" x14ac:dyDescent="0.45">
      <c r="A22" s="40"/>
      <c r="B22" s="40" t="s">
        <v>21676</v>
      </c>
      <c r="C22" s="40">
        <f>PERCENTILE('Annual Additions'!$L$2:$L$117,percentile)</f>
        <v>19220.299999999959</v>
      </c>
      <c r="D22" s="40">
        <f>C22</f>
        <v>19220.299999999959</v>
      </c>
      <c r="E22" s="5"/>
      <c r="F22" s="5"/>
      <c r="G22" s="5"/>
      <c r="H22" s="5"/>
      <c r="I22" s="5"/>
    </row>
    <row r="23" spans="1:9" ht="15.75" customHeight="1" x14ac:dyDescent="0.45">
      <c r="A23" s="39" t="s">
        <v>21586</v>
      </c>
      <c r="B23" s="39" t="s">
        <v>21607</v>
      </c>
      <c r="C23" s="39">
        <v>0</v>
      </c>
      <c r="D23" s="39">
        <v>999999999</v>
      </c>
      <c r="E23" s="5"/>
      <c r="F23" s="5"/>
      <c r="G23" s="5"/>
      <c r="H23" s="5"/>
      <c r="I23" s="5"/>
    </row>
    <row r="24" spans="1:9" ht="15.75" customHeight="1" x14ac:dyDescent="0.45">
      <c r="A24" s="40"/>
      <c r="B24" s="40" t="s">
        <v>21676</v>
      </c>
      <c r="C24" s="42">
        <f>PERCENTILE('Annual Additions'!M2:M117,percentile)</f>
        <v>1440</v>
      </c>
      <c r="D24" s="29">
        <f>C24</f>
        <v>1440</v>
      </c>
      <c r="E24" s="5"/>
      <c r="F24" s="5"/>
      <c r="G24" s="5"/>
      <c r="H24" s="5"/>
      <c r="I24" s="5"/>
    </row>
    <row r="25" spans="1:9" ht="15.75" customHeight="1" x14ac:dyDescent="0.45">
      <c r="A25" s="39" t="s">
        <v>21672</v>
      </c>
      <c r="B25" s="39" t="s">
        <v>21607</v>
      </c>
      <c r="C25" s="5">
        <v>0</v>
      </c>
      <c r="D25" s="44">
        <f t="shared" ref="D25:E25" si="2">D11</f>
        <v>1000</v>
      </c>
      <c r="E25" s="44">
        <f t="shared" si="2"/>
        <v>9000</v>
      </c>
      <c r="F25" s="44">
        <f>G11</f>
        <v>100000</v>
      </c>
      <c r="G25" s="39">
        <v>999999999</v>
      </c>
      <c r="H25" s="5"/>
      <c r="I25" s="5"/>
    </row>
    <row r="26" spans="1:9" ht="15.75" customHeight="1" x14ac:dyDescent="0.45">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45">
      <c r="A27" s="39" t="s">
        <v>21587</v>
      </c>
      <c r="B27" s="39" t="s">
        <v>21607</v>
      </c>
      <c r="C27" s="39">
        <v>0</v>
      </c>
      <c r="D27" s="39">
        <v>999999999</v>
      </c>
      <c r="E27" s="5"/>
      <c r="F27" s="5"/>
      <c r="G27" s="5"/>
      <c r="H27" s="5"/>
      <c r="I27" s="5"/>
    </row>
    <row r="28" spans="1:9" ht="15.75" customHeight="1" x14ac:dyDescent="0.45">
      <c r="A28" s="40"/>
      <c r="B28" s="40" t="s">
        <v>21676</v>
      </c>
      <c r="C28" s="40">
        <v>0</v>
      </c>
      <c r="D28" s="40">
        <v>0</v>
      </c>
      <c r="E28" s="5"/>
      <c r="F28" s="5"/>
      <c r="G28" s="5"/>
      <c r="H28" s="5"/>
      <c r="I28" s="5"/>
    </row>
    <row r="29" spans="1:9" ht="15.75" customHeight="1" x14ac:dyDescent="0.45">
      <c r="A29" s="39" t="s">
        <v>21588</v>
      </c>
      <c r="B29" s="39" t="s">
        <v>21607</v>
      </c>
      <c r="C29" s="39">
        <v>0</v>
      </c>
      <c r="D29" s="39">
        <v>999999999</v>
      </c>
      <c r="E29" s="5"/>
      <c r="F29" s="5"/>
      <c r="G29" s="5"/>
      <c r="H29" s="5"/>
      <c r="I29" s="5"/>
    </row>
    <row r="30" spans="1:9" ht="15.75" customHeight="1" x14ac:dyDescent="0.45">
      <c r="A30" s="40"/>
      <c r="B30" s="40" t="s">
        <v>21676</v>
      </c>
      <c r="C30" s="40">
        <v>0</v>
      </c>
      <c r="D30" s="40">
        <v>0</v>
      </c>
      <c r="E30" s="5"/>
      <c r="F30" s="5"/>
      <c r="G30" s="5"/>
      <c r="H30" s="5"/>
      <c r="I30" s="5"/>
    </row>
    <row r="31" spans="1:9" ht="15.75" customHeight="1" x14ac:dyDescent="0.45">
      <c r="A31" s="39" t="s">
        <v>21589</v>
      </c>
      <c r="B31" s="39" t="s">
        <v>21607</v>
      </c>
      <c r="C31" s="39">
        <v>0</v>
      </c>
      <c r="D31" s="39">
        <v>999999999</v>
      </c>
      <c r="E31" s="5"/>
      <c r="F31" s="5"/>
      <c r="G31" s="5"/>
      <c r="H31" s="5"/>
      <c r="I31" s="5"/>
    </row>
    <row r="32" spans="1:9" ht="15.75" customHeight="1" x14ac:dyDescent="0.45">
      <c r="A32" s="40"/>
      <c r="B32" s="40" t="s">
        <v>21676</v>
      </c>
      <c r="C32" s="40">
        <f>PERCENTILE('Annual Additions'!$P$2:$P$117,percentile)</f>
        <v>352</v>
      </c>
      <c r="D32" s="40">
        <f>C32</f>
        <v>352</v>
      </c>
      <c r="E32" s="5"/>
      <c r="F32" s="5"/>
      <c r="G32" s="5"/>
      <c r="H32" s="5"/>
      <c r="I32" s="5"/>
    </row>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1000"/>
  <sheetViews>
    <sheetView tabSelected="1" workbookViewId="0">
      <selection activeCell="F12" sqref="F12"/>
    </sheetView>
  </sheetViews>
  <sheetFormatPr defaultColWidth="12.6875" defaultRowHeight="15" customHeight="1" x14ac:dyDescent="0.35"/>
  <cols>
    <col min="1" max="1" width="20.6875" customWidth="1"/>
    <col min="2" max="2" width="24.6875" customWidth="1"/>
    <col min="3" max="26" width="8.6875" customWidth="1"/>
  </cols>
  <sheetData>
    <row r="1" spans="1:9" ht="14.25" customHeight="1" x14ac:dyDescent="0.45">
      <c r="A1" s="39" t="s">
        <v>21585</v>
      </c>
      <c r="B1" s="39" t="s">
        <v>21607</v>
      </c>
      <c r="C1" s="39">
        <v>0</v>
      </c>
      <c r="D1" s="39">
        <v>999999999</v>
      </c>
    </row>
    <row r="2" spans="1:9" ht="14.25" customHeight="1" x14ac:dyDescent="0.45">
      <c r="A2" s="40"/>
      <c r="B2" s="40" t="s">
        <v>21676</v>
      </c>
      <c r="C2" s="42">
        <f>'MCGLT National'!C2*'2019 State Capacity Calcs'!$B$27</f>
        <v>390.79288302822846</v>
      </c>
      <c r="D2" s="42">
        <f>'MCGLT National'!D2*'2019 State Capacity Calcs'!$B$27</f>
        <v>390.79288302822846</v>
      </c>
    </row>
    <row r="3" spans="1:9" ht="14.25" customHeight="1" x14ac:dyDescent="0.45">
      <c r="A3" s="39" t="s">
        <v>47</v>
      </c>
      <c r="B3" s="39" t="s">
        <v>21607</v>
      </c>
      <c r="C3" s="39">
        <v>0</v>
      </c>
      <c r="D3" s="39">
        <v>999999999</v>
      </c>
    </row>
    <row r="4" spans="1:9" ht="14.25" customHeight="1" x14ac:dyDescent="0.45">
      <c r="A4" s="40"/>
      <c r="B4" s="40" t="s">
        <v>21676</v>
      </c>
      <c r="C4" s="42">
        <f>'MCGLT National'!C4*'2019 State Capacity Calcs'!$B$27</f>
        <v>988.90138024105329</v>
      </c>
      <c r="D4" s="42">
        <f>'MCGLT National'!D4*'2019 State Capacity Calcs'!$B$27</f>
        <v>988.90138024105329</v>
      </c>
    </row>
    <row r="5" spans="1:9" ht="14.25" customHeight="1" x14ac:dyDescent="0.45">
      <c r="A5" s="39" t="s">
        <v>48</v>
      </c>
      <c r="B5" s="39" t="s">
        <v>21607</v>
      </c>
      <c r="C5" s="39">
        <v>0</v>
      </c>
      <c r="D5" s="39">
        <v>999999999</v>
      </c>
    </row>
    <row r="6" spans="1:9" ht="14.25" customHeight="1" x14ac:dyDescent="0.45">
      <c r="A6" s="40"/>
      <c r="B6" s="40" t="s">
        <v>21676</v>
      </c>
      <c r="C6" s="42">
        <f>'MCGLT National'!C6*'2019 State Capacity Calcs'!$B$27</f>
        <v>240.44609112531958</v>
      </c>
      <c r="D6" s="42">
        <f>'MCGLT National'!D6*'2019 State Capacity Calcs'!$B$27</f>
        <v>240.44609112531958</v>
      </c>
    </row>
    <row r="7" spans="1:9" ht="14.25" customHeight="1" x14ac:dyDescent="0.45">
      <c r="A7" s="39" t="s">
        <v>50</v>
      </c>
      <c r="B7" s="39" t="s">
        <v>21607</v>
      </c>
      <c r="C7" s="39">
        <v>0</v>
      </c>
      <c r="D7" s="39">
        <v>999999999</v>
      </c>
    </row>
    <row r="8" spans="1:9" ht="14.25" customHeight="1" x14ac:dyDescent="0.45">
      <c r="A8" s="40"/>
      <c r="B8" s="40" t="s">
        <v>21676</v>
      </c>
      <c r="C8" s="42">
        <f>'MCGLT National'!C8*'2019 State Capacity Calcs'!$B$27</f>
        <v>16.572934879748672</v>
      </c>
      <c r="D8" s="42">
        <f>'MCGLT National'!D8*'2019 State Capacity Calcs'!$B$27</f>
        <v>16.572934879748672</v>
      </c>
      <c r="E8" s="5"/>
      <c r="F8" s="5"/>
      <c r="G8" s="5"/>
      <c r="H8" s="5"/>
      <c r="I8" s="5"/>
    </row>
    <row r="9" spans="1:9" ht="14.25" customHeight="1" x14ac:dyDescent="0.45">
      <c r="A9" s="39" t="s">
        <v>54</v>
      </c>
      <c r="B9" s="39" t="s">
        <v>21607</v>
      </c>
      <c r="C9" s="39">
        <v>0</v>
      </c>
      <c r="D9" s="39">
        <v>999999999</v>
      </c>
      <c r="E9" s="5"/>
      <c r="F9" s="5"/>
      <c r="G9" s="5"/>
      <c r="H9" s="29"/>
      <c r="I9" s="29"/>
    </row>
    <row r="10" spans="1:9" ht="14.25" customHeight="1" x14ac:dyDescent="0.45">
      <c r="A10" s="40"/>
      <c r="B10" s="40" t="s">
        <v>21676</v>
      </c>
      <c r="C10" s="42">
        <f>'MCGLT National'!C10*'2019 State Capacity Calcs'!$B$27</f>
        <v>1026.1879182506918</v>
      </c>
      <c r="D10" s="42">
        <f>'MCGLT National'!D10*'2019 State Capacity Calcs'!$B$27</f>
        <v>1026.1879182506918</v>
      </c>
      <c r="E10" s="29"/>
      <c r="F10" s="29"/>
      <c r="G10" s="29"/>
      <c r="H10" s="29"/>
      <c r="I10" s="29"/>
    </row>
    <row r="11" spans="1:9" ht="14.25" customHeight="1" x14ac:dyDescent="0.45">
      <c r="A11" s="39" t="s">
        <v>59</v>
      </c>
      <c r="B11" s="39" t="s">
        <v>21607</v>
      </c>
      <c r="C11" s="39">
        <v>0</v>
      </c>
      <c r="D11" s="39">
        <f>'Solar PV'!D3*1000*'2019 State Capacity Calcs'!$B$27</f>
        <v>25.654697956267295</v>
      </c>
      <c r="E11" s="39">
        <f>'Solar PV'!D4*1000*'2019 State Capacity Calcs'!$B$27</f>
        <v>230.89228160640565</v>
      </c>
      <c r="F11" s="39">
        <f>'Solar PV'!D5*1000*'2019 State Capacity Calcs'!$B$27</f>
        <v>1282.7348978133648</v>
      </c>
      <c r="G11" s="39">
        <f t="shared" ref="G11:H11" si="0">F11*2</f>
        <v>2565.4697956267296</v>
      </c>
      <c r="H11" s="39">
        <f t="shared" si="0"/>
        <v>5130.9395912534592</v>
      </c>
      <c r="I11" s="5">
        <f>D9</f>
        <v>999999999</v>
      </c>
    </row>
    <row r="12" spans="1:9" ht="14.25" customHeight="1" x14ac:dyDescent="0.45">
      <c r="A12" s="40"/>
      <c r="B12" s="40" t="s">
        <v>21676</v>
      </c>
      <c r="C12" s="42">
        <f>'MCGLT National'!C12*'2019 State Capacity Calcs'!$B$27</f>
        <v>12.185981529226989</v>
      </c>
      <c r="D12" s="42">
        <f>'MCGLT National'!D12*'2019 State Capacity Calcs'!$B$27</f>
        <v>25.654697956267295</v>
      </c>
      <c r="E12" s="42">
        <f>'MCGLT National'!E12*'2019 State Capacity Calcs'!$B$27</f>
        <v>133.40442937258993</v>
      </c>
      <c r="F12" s="42">
        <f>'MCGLT National'!F12*'2019 State Capacity Calcs'!$B$27</f>
        <v>384.82046934400944</v>
      </c>
      <c r="G12" s="42">
        <f>'MCGLT National'!G12*'2019 State Capacity Calcs'!$B$27</f>
        <v>769.64093868801888</v>
      </c>
      <c r="H12" s="42">
        <f>'MCGLT National'!H12*'2019 State Capacity Calcs'!$B$27</f>
        <v>1539.2818773760378</v>
      </c>
      <c r="I12" s="42">
        <f>'MCGLT National'!I12*'2019 State Capacity Calcs'!$B$27</f>
        <v>1539.2818773760378</v>
      </c>
    </row>
    <row r="13" spans="1:9" ht="14.25" customHeight="1" x14ac:dyDescent="0.45">
      <c r="A13" s="39" t="s">
        <v>60</v>
      </c>
      <c r="B13" s="39" t="s">
        <v>21607</v>
      </c>
      <c r="C13" s="5">
        <v>0</v>
      </c>
      <c r="D13" s="5">
        <v>999999999</v>
      </c>
    </row>
    <row r="14" spans="1:9" ht="14.25" customHeight="1" x14ac:dyDescent="0.45">
      <c r="A14" s="40"/>
      <c r="B14" s="40" t="s">
        <v>21676</v>
      </c>
      <c r="C14" s="42">
        <f>'MCGLT National'!C14*'2019 State Capacity Calcs'!$B$27</f>
        <v>21.041983263730433</v>
      </c>
      <c r="D14" s="42">
        <f>'MCGLT National'!D14*'2019 State Capacity Calcs'!$B$27</f>
        <v>21.041983263730433</v>
      </c>
    </row>
    <row r="15" spans="1:9" ht="14.25" customHeight="1" x14ac:dyDescent="0.45">
      <c r="A15" s="39" t="s">
        <v>62</v>
      </c>
      <c r="B15" s="39" t="s">
        <v>21607</v>
      </c>
      <c r="C15" s="39">
        <v>0</v>
      </c>
      <c r="D15" s="39">
        <v>999999999</v>
      </c>
    </row>
    <row r="16" spans="1:9" ht="14.25" customHeight="1" x14ac:dyDescent="0.45">
      <c r="A16" s="40"/>
      <c r="B16" s="40" t="s">
        <v>21676</v>
      </c>
      <c r="C16" s="42">
        <f>'MCGLT National'!C16*'2019 State Capacity Calcs'!$B$27</f>
        <v>19.08709527946284</v>
      </c>
      <c r="D16" s="42">
        <f>'MCGLT National'!D16*'2019 State Capacity Calcs'!$B$27</f>
        <v>19.08709527946284</v>
      </c>
    </row>
    <row r="17" spans="1:9" ht="14.25" customHeight="1" x14ac:dyDescent="0.45">
      <c r="A17" s="39" t="s">
        <v>63</v>
      </c>
      <c r="B17" s="39" t="s">
        <v>21607</v>
      </c>
      <c r="C17" s="39">
        <v>0</v>
      </c>
      <c r="D17" s="39">
        <v>999999999</v>
      </c>
    </row>
    <row r="18" spans="1:9" ht="14.25" customHeight="1" x14ac:dyDescent="0.45">
      <c r="A18" s="40"/>
      <c r="B18" s="40" t="s">
        <v>21676</v>
      </c>
      <c r="C18" s="42">
        <f>'MCGLT National'!C18*'2019 State Capacity Calcs'!$B$27</f>
        <v>6.8575007637102479</v>
      </c>
      <c r="D18" s="42">
        <f>'MCGLT National'!D18*'2019 State Capacity Calcs'!$B$27</f>
        <v>6.8575007637102479</v>
      </c>
    </row>
    <row r="19" spans="1:9" ht="14.25" customHeight="1" x14ac:dyDescent="0.45">
      <c r="A19" s="39" t="s">
        <v>65</v>
      </c>
      <c r="B19" s="39" t="s">
        <v>21607</v>
      </c>
      <c r="C19" s="39">
        <v>0</v>
      </c>
      <c r="D19" s="39">
        <v>999999999</v>
      </c>
    </row>
    <row r="20" spans="1:9" ht="14.25" customHeight="1" x14ac:dyDescent="0.45">
      <c r="A20" s="40"/>
      <c r="B20" s="40" t="s">
        <v>21676</v>
      </c>
      <c r="C20" s="42">
        <f>'MCGLT National'!C20*'2019 State Capacity Calcs'!$B$27</f>
        <v>111.71338225056594</v>
      </c>
      <c r="D20" s="42">
        <f>'MCGLT National'!D20*'2019 State Capacity Calcs'!$B$27</f>
        <v>111.71338225056594</v>
      </c>
    </row>
    <row r="21" spans="1:9" ht="14.25" customHeight="1" x14ac:dyDescent="0.45">
      <c r="A21" s="39" t="s">
        <v>66</v>
      </c>
      <c r="B21" s="39" t="s">
        <v>21607</v>
      </c>
      <c r="C21" s="39">
        <v>0</v>
      </c>
      <c r="D21" s="39">
        <v>999999999</v>
      </c>
    </row>
    <row r="22" spans="1:9" ht="14.25" customHeight="1" x14ac:dyDescent="0.45">
      <c r="A22" s="40"/>
      <c r="B22" s="40" t="s">
        <v>21676</v>
      </c>
      <c r="C22" s="42">
        <f>'MCGLT National'!C22*'2019 State Capacity Calcs'!$B$27</f>
        <v>493.09099112884326</v>
      </c>
      <c r="D22" s="42">
        <f>'MCGLT National'!D22*'2019 State Capacity Calcs'!$B$27</f>
        <v>493.09099112884326</v>
      </c>
    </row>
    <row r="23" spans="1:9" ht="14.25" customHeight="1" x14ac:dyDescent="0.45">
      <c r="A23" s="39" t="s">
        <v>21586</v>
      </c>
      <c r="B23" s="39" t="s">
        <v>21607</v>
      </c>
      <c r="C23" s="39">
        <v>0</v>
      </c>
      <c r="D23" s="39">
        <v>999999999</v>
      </c>
    </row>
    <row r="24" spans="1:9" ht="14.25" customHeight="1" x14ac:dyDescent="0.45">
      <c r="A24" s="40"/>
      <c r="B24" s="40" t="s">
        <v>21676</v>
      </c>
      <c r="C24" s="42">
        <f>'MCGLT National'!C24*'2019 State Capacity Calcs'!$B$27</f>
        <v>36.942765057024907</v>
      </c>
      <c r="D24" s="42">
        <f>'MCGLT National'!D24*'2019 State Capacity Calcs'!$B$27</f>
        <v>36.942765057024907</v>
      </c>
    </row>
    <row r="25" spans="1:9" ht="14.25" customHeight="1" x14ac:dyDescent="0.45">
      <c r="A25" s="39" t="s">
        <v>21672</v>
      </c>
      <c r="B25" s="39" t="s">
        <v>21607</v>
      </c>
      <c r="C25" s="5">
        <v>0</v>
      </c>
      <c r="D25" s="44">
        <f t="shared" ref="D25:E25" si="1">D11</f>
        <v>25.654697956267295</v>
      </c>
      <c r="E25" s="44">
        <f t="shared" si="1"/>
        <v>230.89228160640565</v>
      </c>
      <c r="F25" s="44">
        <f>G11</f>
        <v>2565.4697956267296</v>
      </c>
      <c r="G25" s="39">
        <v>999999999</v>
      </c>
      <c r="H25" s="5"/>
    </row>
    <row r="26" spans="1:9" ht="14.25" customHeight="1" x14ac:dyDescent="0.45">
      <c r="A26" s="40"/>
      <c r="B26" s="40" t="s">
        <v>21676</v>
      </c>
      <c r="C26" s="42">
        <f t="shared" ref="C26:E26" si="2">C12*($G$26/$H$12)</f>
        <v>4.5107832328278761</v>
      </c>
      <c r="D26" s="42">
        <f t="shared" si="2"/>
        <v>9.4963857533218263</v>
      </c>
      <c r="E26" s="42">
        <f t="shared" si="2"/>
        <v>49.381205917273498</v>
      </c>
      <c r="F26" s="42">
        <f>G12*($G$26/$H$12)</f>
        <v>284.89157259965481</v>
      </c>
      <c r="G26" s="42">
        <f>'MCGLT National'!G26*'2019 State Capacity Calcs'!$B$27</f>
        <v>569.78314519930962</v>
      </c>
      <c r="H26" s="5"/>
    </row>
    <row r="27" spans="1:9" ht="14.25" customHeight="1" x14ac:dyDescent="0.45">
      <c r="A27" s="39" t="s">
        <v>21587</v>
      </c>
      <c r="B27" s="39" t="s">
        <v>21607</v>
      </c>
      <c r="C27" s="39">
        <v>0</v>
      </c>
      <c r="D27" s="39">
        <v>999999999</v>
      </c>
      <c r="I27" s="5"/>
    </row>
    <row r="28" spans="1:9" ht="14.25" customHeight="1" x14ac:dyDescent="0.45">
      <c r="A28" s="40"/>
      <c r="B28" s="40" t="s">
        <v>21676</v>
      </c>
      <c r="C28" s="42">
        <f>'MCGLT National'!C28*'2019 State Capacity Calcs'!$B$27</f>
        <v>0</v>
      </c>
      <c r="D28" s="42">
        <f>'MCGLT National'!D28*'2019 State Capacity Calcs'!$B$27</f>
        <v>0</v>
      </c>
    </row>
    <row r="29" spans="1:9" ht="14.25" customHeight="1" x14ac:dyDescent="0.45">
      <c r="A29" s="39" t="s">
        <v>21588</v>
      </c>
      <c r="B29" s="39" t="s">
        <v>21607</v>
      </c>
      <c r="C29" s="39">
        <v>0</v>
      </c>
      <c r="D29" s="39">
        <v>999999999</v>
      </c>
    </row>
    <row r="30" spans="1:9" ht="14.25" customHeight="1" x14ac:dyDescent="0.45">
      <c r="A30" s="40"/>
      <c r="B30" s="40" t="s">
        <v>21676</v>
      </c>
      <c r="C30" s="42">
        <f>'MCGLT National'!C30*'2019 State Capacity Calcs'!$B$27</f>
        <v>0</v>
      </c>
      <c r="D30" s="42">
        <f>'MCGLT National'!D30*'2019 State Capacity Calcs'!$B$27</f>
        <v>0</v>
      </c>
    </row>
    <row r="31" spans="1:9" ht="14.25" customHeight="1" x14ac:dyDescent="0.45">
      <c r="A31" s="39" t="s">
        <v>21589</v>
      </c>
      <c r="B31" s="39" t="s">
        <v>21607</v>
      </c>
      <c r="C31" s="39">
        <v>0</v>
      </c>
      <c r="D31" s="39">
        <v>999999999</v>
      </c>
    </row>
    <row r="32" spans="1:9" ht="14.25" customHeight="1" x14ac:dyDescent="0.45">
      <c r="A32" s="40"/>
      <c r="B32" s="40" t="s">
        <v>21676</v>
      </c>
      <c r="C32" s="42">
        <f>'MCGLT National'!C32*'2019 State Capacity Calcs'!$B$27</f>
        <v>9.0304536806060884</v>
      </c>
      <c r="D32" s="42">
        <f>'MCGLT National'!D32*'2019 State Capacity Calcs'!$B$27</f>
        <v>9.0304536806060884</v>
      </c>
    </row>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2020-11-18T00:23:59Z</dcterms:modified>
</cp:coreProperties>
</file>