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va/elec/mcglt/"/>
    </mc:Choice>
  </mc:AlternateContent>
  <xr:revisionPtr revIDLastSave="0" documentId="8_{6891C674-720D-AB42-BBA4-641A1228965E}" xr6:coauthVersionLast="45" xr6:coauthVersionMax="45" xr10:uidLastSave="{00000000-0000-0000-0000-000000000000}"/>
  <bookViews>
    <workbookView xWindow="0" yWindow="460" windowWidth="28800" windowHeight="16240" activeTab="10"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externalReferences>
    <externalReference r:id="rId12"/>
  </externalReferences>
  <definedNames>
    <definedName name="percentile">About!$A$62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P117" i="4" l="1"/>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P82" i="4"/>
  <c r="M82" i="4"/>
  <c r="L82" i="4"/>
  <c r="K82" i="4"/>
  <c r="J82" i="4"/>
  <c r="I82" i="4"/>
  <c r="H82" i="4"/>
  <c r="G82" i="4"/>
  <c r="F82" i="4"/>
  <c r="E82" i="4"/>
  <c r="D82" i="4"/>
  <c r="C82" i="4"/>
  <c r="B82"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F4" i="4"/>
  <c r="E4" i="4"/>
  <c r="D4" i="4"/>
  <c r="C4" i="4"/>
  <c r="B4" i="4"/>
  <c r="P3" i="4"/>
  <c r="M3" i="4"/>
  <c r="L3" i="4"/>
  <c r="K3" i="4"/>
  <c r="J3" i="4"/>
  <c r="I3" i="4"/>
  <c r="H3" i="4"/>
  <c r="G3" i="4"/>
  <c r="F3" i="4"/>
  <c r="E3" i="4"/>
  <c r="D3" i="4"/>
  <c r="C3" i="4"/>
  <c r="B3" i="4"/>
  <c r="P2" i="4"/>
  <c r="X83" i="4" s="1"/>
  <c r="W83" i="4" s="1"/>
  <c r="M2" i="4"/>
  <c r="L2" i="4"/>
  <c r="K2" i="4"/>
  <c r="J2" i="4"/>
  <c r="I2" i="4"/>
  <c r="H2" i="4"/>
  <c r="G2" i="4"/>
  <c r="F2" i="4"/>
  <c r="E2" i="4"/>
  <c r="D2" i="4"/>
  <c r="C2" i="4"/>
  <c r="B2" i="4"/>
  <c r="G4" i="4"/>
  <c r="W82" i="4"/>
  <c r="W81" i="4"/>
  <c r="AA50" i="4"/>
  <c r="I11" i="11" l="1"/>
  <c r="G26" i="10"/>
  <c r="I11" i="10"/>
  <c r="G11" i="10"/>
  <c r="F25" i="10" s="1"/>
  <c r="F11" i="10"/>
  <c r="B26" i="9"/>
  <c r="AZ22" i="9"/>
  <c r="AZ23" i="9" s="1"/>
  <c r="AY22" i="9"/>
  <c r="AY23" i="9" s="1"/>
  <c r="AX22" i="9"/>
  <c r="AW22" i="9"/>
  <c r="AW23" i="9" s="1"/>
  <c r="AV22" i="9"/>
  <c r="AV23" i="9" s="1"/>
  <c r="AU22" i="9"/>
  <c r="AU23" i="9" s="1"/>
  <c r="AT22" i="9"/>
  <c r="AS22" i="9"/>
  <c r="AS23" i="9" s="1"/>
  <c r="AR22" i="9"/>
  <c r="AR23" i="9" s="1"/>
  <c r="AQ22" i="9"/>
  <c r="AQ23" i="9" s="1"/>
  <c r="AP22" i="9"/>
  <c r="AO22" i="9"/>
  <c r="AO23" i="9" s="1"/>
  <c r="AN22" i="9"/>
  <c r="AN23" i="9" s="1"/>
  <c r="AM22" i="9"/>
  <c r="AM23" i="9" s="1"/>
  <c r="AL22" i="9"/>
  <c r="AK22" i="9"/>
  <c r="AK23" i="9" s="1"/>
  <c r="AJ22" i="9"/>
  <c r="AJ23" i="9" s="1"/>
  <c r="AI22" i="9"/>
  <c r="AI23" i="9" s="1"/>
  <c r="AH22" i="9"/>
  <c r="AG22" i="9"/>
  <c r="AG23" i="9" s="1"/>
  <c r="AF22" i="9"/>
  <c r="AF23" i="9" s="1"/>
  <c r="AE22" i="9"/>
  <c r="AE23" i="9" s="1"/>
  <c r="AD22" i="9"/>
  <c r="AC22" i="9"/>
  <c r="AC23" i="9" s="1"/>
  <c r="AB22" i="9"/>
  <c r="AB23" i="9" s="1"/>
  <c r="AA22" i="9"/>
  <c r="AA23" i="9" s="1"/>
  <c r="Z22" i="9"/>
  <c r="Y22" i="9"/>
  <c r="Y23" i="9" s="1"/>
  <c r="X22" i="9"/>
  <c r="X23" i="9" s="1"/>
  <c r="W22" i="9"/>
  <c r="W23" i="9" s="1"/>
  <c r="V22" i="9"/>
  <c r="U22" i="9"/>
  <c r="U23" i="9" s="1"/>
  <c r="T22" i="9"/>
  <c r="T23" i="9" s="1"/>
  <c r="S22" i="9"/>
  <c r="S23" i="9" s="1"/>
  <c r="R22" i="9"/>
  <c r="Q22" i="9"/>
  <c r="Q23" i="9" s="1"/>
  <c r="P22" i="9"/>
  <c r="P23" i="9" s="1"/>
  <c r="O22" i="9"/>
  <c r="O23" i="9" s="1"/>
  <c r="N22" i="9"/>
  <c r="M22" i="9"/>
  <c r="M23" i="9" s="1"/>
  <c r="L22" i="9"/>
  <c r="L23" i="9" s="1"/>
  <c r="K22" i="9"/>
  <c r="K23" i="9" s="1"/>
  <c r="J22" i="9"/>
  <c r="I22" i="9"/>
  <c r="I23" i="9" s="1"/>
  <c r="H22" i="9"/>
  <c r="H23" i="9" s="1"/>
  <c r="G22" i="9"/>
  <c r="G23" i="9" s="1"/>
  <c r="F22" i="9"/>
  <c r="E22" i="9"/>
  <c r="E23" i="9" s="1"/>
  <c r="D22" i="9"/>
  <c r="D23" i="9" s="1"/>
  <c r="C22" i="9"/>
  <c r="C23" i="9" s="1"/>
  <c r="B22" i="9"/>
  <c r="BB21" i="9"/>
  <c r="AX23" i="9" s="1"/>
  <c r="V22" i="8"/>
  <c r="V21" i="8"/>
  <c r="V20" i="8"/>
  <c r="V19" i="8"/>
  <c r="V18" i="8"/>
  <c r="V17" i="8"/>
  <c r="V16" i="8"/>
  <c r="V15" i="8"/>
  <c r="V14" i="8"/>
  <c r="V13" i="8"/>
  <c r="V12" i="8"/>
  <c r="V11" i="8"/>
  <c r="V10" i="8"/>
  <c r="V9" i="8"/>
  <c r="V8" i="8"/>
  <c r="V7" i="8"/>
  <c r="V6" i="8"/>
  <c r="V5" i="8"/>
  <c r="V4" i="8"/>
  <c r="V3" i="8"/>
  <c r="U25" i="8" s="1"/>
  <c r="U26" i="8" s="1"/>
  <c r="E45" i="7"/>
  <c r="D24" i="7"/>
  <c r="C24" i="7"/>
  <c r="C23" i="7"/>
  <c r="D22" i="7"/>
  <c r="C22" i="7"/>
  <c r="D23" i="7" s="1"/>
  <c r="C21" i="7"/>
  <c r="D20" i="7"/>
  <c r="C20" i="7"/>
  <c r="D21" i="7" s="1"/>
  <c r="C19" i="7"/>
  <c r="D18" i="7"/>
  <c r="C18" i="7"/>
  <c r="D19" i="7" s="1"/>
  <c r="C17" i="7"/>
  <c r="D17" i="7" s="1"/>
  <c r="D16" i="7"/>
  <c r="C16" i="7"/>
  <c r="C15" i="7"/>
  <c r="D15" i="7" s="1"/>
  <c r="D14" i="7"/>
  <c r="C14" i="7"/>
  <c r="C13" i="7"/>
  <c r="D13" i="7" s="1"/>
  <c r="D12" i="7"/>
  <c r="C12" i="7"/>
  <c r="C11" i="7"/>
  <c r="D11" i="7" s="1"/>
  <c r="D10" i="7"/>
  <c r="C10" i="7"/>
  <c r="C9" i="7"/>
  <c r="D6" i="7"/>
  <c r="F5" i="7"/>
  <c r="F12" i="10" s="1"/>
  <c r="E5" i="7"/>
  <c r="D5" i="7"/>
  <c r="F11" i="11" s="1"/>
  <c r="G11" i="11" s="1"/>
  <c r="E4" i="7"/>
  <c r="F4" i="7" s="1"/>
  <c r="E12" i="10" s="1"/>
  <c r="D4" i="7"/>
  <c r="E11" i="11" s="1"/>
  <c r="E25" i="11" s="1"/>
  <c r="E3" i="7"/>
  <c r="F3" i="7" s="1"/>
  <c r="D12" i="10" s="1"/>
  <c r="D3" i="7"/>
  <c r="D11" i="10"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B8" i="5"/>
  <c r="A14" i="5" s="1"/>
  <c r="C8" i="10" s="1"/>
  <c r="C32" i="10"/>
  <c r="C24" i="10"/>
  <c r="C22" i="10"/>
  <c r="C20" i="10"/>
  <c r="C18" i="10"/>
  <c r="C16" i="10"/>
  <c r="C14" i="10"/>
  <c r="C6" i="10"/>
  <c r="C4" i="10"/>
  <c r="C2" i="10"/>
  <c r="B27" i="9" l="1"/>
  <c r="G26" i="11" s="1"/>
  <c r="D22" i="10"/>
  <c r="D18" i="10"/>
  <c r="D32" i="10"/>
  <c r="D2" i="10"/>
  <c r="D20" i="10"/>
  <c r="D25" i="10"/>
  <c r="H11" i="11"/>
  <c r="F25" i="11"/>
  <c r="D4" i="10"/>
  <c r="D14" i="10"/>
  <c r="D6" i="10"/>
  <c r="D16" i="10"/>
  <c r="D24" i="10"/>
  <c r="D8" i="10"/>
  <c r="G12" i="10"/>
  <c r="E11" i="10"/>
  <c r="E25" i="10" s="1"/>
  <c r="D11" i="11"/>
  <c r="D25" i="11" s="1"/>
  <c r="B23" i="9"/>
  <c r="F23" i="9"/>
  <c r="J23" i="9"/>
  <c r="N23" i="9"/>
  <c r="R23" i="9"/>
  <c r="V23" i="9"/>
  <c r="Z23" i="9"/>
  <c r="AD23" i="9"/>
  <c r="AH23" i="9"/>
  <c r="AL23" i="9"/>
  <c r="AP23" i="9"/>
  <c r="AT23" i="9"/>
  <c r="H11" i="10"/>
  <c r="D24" i="11" l="1"/>
  <c r="D2" i="11"/>
  <c r="C18" i="11"/>
  <c r="F12" i="11"/>
  <c r="C24" i="11"/>
  <c r="C6" i="11"/>
  <c r="C4" i="11"/>
  <c r="C2" i="11"/>
  <c r="C28" i="11"/>
  <c r="D32" i="11"/>
  <c r="D22" i="11"/>
  <c r="D12" i="11"/>
  <c r="E12" i="11"/>
  <c r="C8" i="11"/>
  <c r="D16" i="11"/>
  <c r="D14" i="11"/>
  <c r="D4" i="11"/>
  <c r="D20" i="11"/>
  <c r="D10" i="11"/>
  <c r="C10" i="11"/>
  <c r="C32" i="11"/>
  <c r="C22" i="11"/>
  <c r="D6" i="11"/>
  <c r="D30" i="11"/>
  <c r="D8" i="11"/>
  <c r="C16" i="11"/>
  <c r="C14" i="11"/>
  <c r="C20" i="11"/>
  <c r="C30" i="11"/>
  <c r="D28" i="11"/>
  <c r="D18" i="11"/>
  <c r="C12" i="10" a="1"/>
  <c r="C12" i="10" s="1"/>
  <c r="G12" i="11"/>
  <c r="H12" i="10"/>
  <c r="C12" i="11" l="1"/>
  <c r="C26" i="10"/>
  <c r="H12" i="11"/>
  <c r="I12" i="10"/>
  <c r="I12" i="11" s="1"/>
  <c r="D26" i="10"/>
  <c r="E26" i="10"/>
  <c r="F26" i="10"/>
  <c r="F26" i="11"/>
  <c r="C26" i="11" l="1"/>
  <c r="D26" i="11"/>
  <c r="E26"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<sst xmlns="http://schemas.openxmlformats.org/spreadsheetml/2006/main" count="220159" uniqueCount="21677">
  <si>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</si>
  <si>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</si>
  <si>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</si>
  <si>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</si>
  <si>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</si>
  <si>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</si>
  <si>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</si>
  <si>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</si>
  <si>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</si>
  <si>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</si>
  <si>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</si>
  <si>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</si>
  <si>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</si>
  <si>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</si>
  <si>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</si>
  <si>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</si>
  <si>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</si>
  <si>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</si>
  <si>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</si>
  <si>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</si>
  <si>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</si>
  <si>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</si>
  <si>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</si>
  <si>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</si>
  <si>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</si>
  <si>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</si>
  <si>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</si>
  <si>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</si>
  <si>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</si>
  <si>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</si>
  <si>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</si>
  <si>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</si>
  <si>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</si>
  <si>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</si>
  <si>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</si>
  <si>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</si>
  <si>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</si>
  <si>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</si>
  <si>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</si>
  <si>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</si>
  <si>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</si>
  <si>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</si>
  <si>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</si>
  <si>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</si>
  <si>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</si>
  <si>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</si>
  <si>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</si>
  <si>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</si>
  <si>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</si>
  <si>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</si>
  <si>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</si>
  <si>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</si>
  <si>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</si>
  <si>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</si>
  <si>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</si>
  <si>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</si>
  <si>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</si>
  <si>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</si>
  <si>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</si>
  <si>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</si>
  <si>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</si>
  <si>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</si>
  <si>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</si>
  <si>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</si>
  <si>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</si>
  <si>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</si>
  <si>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</si>
  <si>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</si>
  <si>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</si>
  <si>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</si>
  <si>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</si>
  <si>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</si>
  <si>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</si>
  <si>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</si>
  <si>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</si>
  <si>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</si>
  <si>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</si>
  <si>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</si>
  <si>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</si>
  <si>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</si>
  <si>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</si>
  <si>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</si>
  <si>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</si>
  <si>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</si>
  <si>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</si>
  <si>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</si>
  <si>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</si>
  <si>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</si>
  <si>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</si>
  <si>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</si>
  <si>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</si>
  <si>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</si>
  <si>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</si>
  <si>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</si>
  <si>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</si>
  <si>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</si>
  <si>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</si>
  <si>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</si>
  <si>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</si>
  <si>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</si>
  <si>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</si>
  <si>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</si>
  <si>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</si>
  <si>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</si>
  <si>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</si>
  <si>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</si>
  <si>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</si>
  <si>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</si>
  <si>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</si>
  <si>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</si>
  <si>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</si>
  <si>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</si>
  <si>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</si>
  <si>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</si>
  <si>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</si>
  <si>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</si>
  <si>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</si>
  <si>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</si>
  <si>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</si>
  <si>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</si>
  <si>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</si>
  <si>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</si>
  <si>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</si>
  <si>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</si>
  <si>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</si>
  <si>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</si>
  <si>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</si>
  <si>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</si>
  <si>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</si>
  <si>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</si>
  <si>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</si>
  <si>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</si>
  <si>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</si>
  <si>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</si>
  <si>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</si>
  <si>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</si>
  <si>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</si>
  <si>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</si>
  <si>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</si>
  <si>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</si>
  <si>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</si>
  <si>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</si>
  <si>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</si>
  <si>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</si>
  <si>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</si>
  <si>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</si>
  <si>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</si>
  <si>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</si>
  <si>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</si>
  <si>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</si>
  <si>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</si>
  <si>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</si>
  <si>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</si>
  <si>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</si>
  <si>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</si>
  <si>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</si>
  <si>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</si>
  <si>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</si>
  <si>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</si>
  <si>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</si>
  <si>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</si>
  <si>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</si>
  <si>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</si>
  <si>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</si>
  <si>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</si>
  <si>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</si>
  <si>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</si>
  <si>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</si>
  <si>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</si>
  <si>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</si>
  <si>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</si>
  <si>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</si>
  <si>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</si>
  <si>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</si>
  <si>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</si>
  <si>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</si>
  <si>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</si>
  <si>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</si>
  <si>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</si>
  <si>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</si>
  <si>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</si>
  <si>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</si>
  <si>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</si>
  <si>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</si>
  <si>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</si>
  <si>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</si>
  <si>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</si>
  <si>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</si>
  <si>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</si>
  <si>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</si>
  <si>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</si>
  <si>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</si>
  <si>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</si>
  <si>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</si>
  <si>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</si>
  <si>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</si>
  <si>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</si>
  <si>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</si>
  <si>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</si>
  <si>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</si>
  <si>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</si>
  <si>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</si>
  <si>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</si>
  <si>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</si>
  <si>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</si>
  <si>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</si>
  <si>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</si>
  <si>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</si>
  <si>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</si>
  <si>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</si>
  <si>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</si>
  <si>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</si>
  <si>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</si>
  <si>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</si>
  <si>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</si>
  <si>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</si>
  <si>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</si>
  <si>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</si>
  <si>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</si>
  <si>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</si>
  <si>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</si>
  <si>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</si>
  <si>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</si>
  <si>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</si>
  <si>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</si>
  <si>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</si>
  <si>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</si>
  <si>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</si>
  <si>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</si>
  <si>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</si>
  <si>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</si>
  <si>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</si>
  <si>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</si>
  <si>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</si>
  <si>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</si>
  <si>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</si>
  <si>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</si>
  <si>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</si>
  <si>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</si>
  <si>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</si>
  <si>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</si>
  <si>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</si>
  <si>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</si>
  <si>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</si>
  <si>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</si>
  <si>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</si>
  <si>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</si>
  <si>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</si>
  <si>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</si>
  <si>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</si>
  <si>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</si>
  <si>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</si>
  <si>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</si>
  <si>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</si>
  <si>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</si>
  <si>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</si>
  <si>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</si>
  <si>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</si>
  <si>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</si>
  <si>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</si>
  <si>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</si>
  <si>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</si>
  <si>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</si>
  <si>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</si>
  <si>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</si>
  <si>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</si>
  <si>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</si>
  <si>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</si>
  <si>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</si>
  <si>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</si>
  <si>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</si>
  <si>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</si>
  <si>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</si>
  <si>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</si>
  <si>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</si>
  <si>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</si>
  <si>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</si>
  <si>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</si>
  <si>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</si>
  <si>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</si>
  <si>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</si>
  <si>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</si>
  <si>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</si>
  <si>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</si>
  <si>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</si>
  <si>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</si>
  <si>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</si>
  <si>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</si>
  <si>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</si>
  <si>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</si>
  <si>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</si>
  <si>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</si>
  <si>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</si>
  <si>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</si>
  <si>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</si>
  <si>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</si>
  <si>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</si>
  <si>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</si>
  <si>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</si>
  <si>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</si>
  <si>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</si>
  <si>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</si>
  <si>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</si>
  <si>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</si>
  <si>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</si>
  <si>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</si>
  <si>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</si>
  <si>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</si>
  <si>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</si>
  <si>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</si>
  <si>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</si>
  <si>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</si>
  <si>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</si>
  <si>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</si>
  <si>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</si>
  <si>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</si>
  <si>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</si>
  <si>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</si>
  <si>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</si>
  <si>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</si>
  <si>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</si>
  <si>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</si>
  <si>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</si>
  <si>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</si>
  <si>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</si>
  <si>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</si>
  <si>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</si>
  <si>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</si>
  <si>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</si>
  <si>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</si>
  <si>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</si>
  <si>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</si>
  <si>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</si>
  <si>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</si>
  <si>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</si>
  <si>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</si>
  <si>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</si>
  <si>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</si>
  <si>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</si>
  <si>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</si>
  <si>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</si>
  <si>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</si>
  <si>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</si>
  <si>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</si>
  <si>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</si>
  <si>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</si>
  <si>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</si>
  <si>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</si>
  <si>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</si>
  <si>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</si>
  <si>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</si>
  <si>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</si>
  <si>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</si>
  <si>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</si>
  <si>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</si>
  <si>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</si>
  <si>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</si>
  <si>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</si>
  <si>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</si>
  <si>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</si>
  <si>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</si>
  <si>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</si>
  <si>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</si>
  <si>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</si>
  <si>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</si>
  <si>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</si>
  <si>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</si>
  <si>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</si>
  <si>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</si>
  <si>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</si>
  <si>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</si>
  <si>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</si>
  <si>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</si>
  <si>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</si>
  <si>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</si>
  <si>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</si>
  <si>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</si>
  <si>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</si>
  <si>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</si>
  <si>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</si>
  <si>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</si>
  <si>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</si>
  <si>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</si>
  <si>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</si>
  <si>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</si>
  <si>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</si>
  <si>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</si>
  <si>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</si>
  <si>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</si>
  <si>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</si>
  <si>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</si>
  <si>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</si>
  <si>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</si>
  <si>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</si>
  <si>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</si>
  <si>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</si>
  <si>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</si>
  <si>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</si>
  <si>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</si>
  <si>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</si>
  <si>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</si>
  <si>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</si>
  <si>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</si>
  <si>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</si>
  <si>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</si>
  <si>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</si>
  <si>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</si>
  <si>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</si>
  <si>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</si>
  <si>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</si>
  <si>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</si>
  <si>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</si>
  <si>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</si>
  <si>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</si>
  <si>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</si>
  <si>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</si>
  <si>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</si>
  <si>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</si>
  <si>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</si>
  <si>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</si>
  <si>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</si>
  <si>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</si>
  <si>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</si>
  <si>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</si>
  <si>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</si>
  <si>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</si>
  <si>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</si>
  <si>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</si>
  <si>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</si>
  <si>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</si>
  <si>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</si>
  <si>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</si>
  <si>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</si>
  <si>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</si>
  <si>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</si>
  <si>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</si>
  <si>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</si>
  <si>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</si>
  <si>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</si>
  <si>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</si>
  <si>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</si>
  <si>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</si>
  <si>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</si>
  <si>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</si>
  <si>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</si>
  <si>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</si>
  <si>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</si>
  <si>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</si>
  <si>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</si>
  <si>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</si>
  <si>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</si>
  <si>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</si>
  <si>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</si>
  <si>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</si>
  <si>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</si>
  <si>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</si>
  <si>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</si>
  <si>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</si>
  <si>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</si>
  <si>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</si>
  <si>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</si>
  <si>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</si>
  <si>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</si>
  <si>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</si>
  <si>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</si>
  <si>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</si>
  <si>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</si>
  <si>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</si>
  <si>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</si>
  <si>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</si>
  <si>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</si>
  <si>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</si>
  <si>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</si>
  <si>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</si>
  <si>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</si>
  <si>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</si>
  <si>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</si>
  <si>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</si>
  <si>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</si>
  <si>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</si>
  <si>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</si>
  <si>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</si>
  <si>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</si>
  <si>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</si>
  <si>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</si>
  <si>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</si>
  <si>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</si>
  <si>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</si>
  <si>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</si>
  <si>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</si>
  <si>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</si>
  <si>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</si>
  <si>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</si>
  <si>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</si>
  <si>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</si>
  <si>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</si>
  <si>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</si>
  <si>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</si>
  <si>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</si>
  <si>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</si>
  <si>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</si>
  <si>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</si>
  <si>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</si>
  <si>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</si>
  <si>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</si>
  <si>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</si>
  <si>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</si>
  <si>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</si>
  <si>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</si>
  <si>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</si>
  <si>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</si>
  <si>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</si>
  <si>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</si>
  <si>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</si>
  <si>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</si>
  <si>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</si>
  <si>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</si>
  <si>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</si>
  <si>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</si>
  <si>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</si>
  <si>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</si>
  <si>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</si>
  <si>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</si>
  <si>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</si>
  <si>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</si>
  <si>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</si>
  <si>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</si>
  <si>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</si>
  <si>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</si>
  <si>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</si>
  <si>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</si>
  <si>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</si>
  <si>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</si>
  <si>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</si>
  <si>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</si>
  <si>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</si>
  <si>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</si>
  <si>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</si>
  <si>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</si>
  <si>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</si>
  <si>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</si>
  <si>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</si>
  <si>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</si>
  <si>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</si>
  <si>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</si>
  <si>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</si>
  <si>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</si>
  <si>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</si>
  <si>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</si>
  <si>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</si>
  <si>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</si>
  <si>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</si>
  <si>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</si>
  <si>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</si>
  <si>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</si>
  <si>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</si>
  <si>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</si>
  <si>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</si>
  <si>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</si>
  <si>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</si>
  <si>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</si>
  <si>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</si>
  <si>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</si>
  <si>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</si>
  <si>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</si>
  <si>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</si>
  <si>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</si>
  <si>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</si>
  <si>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</si>
  <si>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</si>
  <si>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</si>
  <si>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</si>
  <si>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</si>
  <si>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</si>
  <si>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</si>
  <si>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</si>
  <si>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</si>
  <si>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</si>
  <si>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</si>
  <si>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</si>
  <si>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</si>
  <si>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</si>
  <si>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</si>
  <si>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</si>
  <si>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</si>
  <si>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</si>
  <si>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</si>
  <si>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</si>
  <si>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</si>
  <si>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</si>
  <si>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</si>
  <si>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</si>
  <si>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</si>
  <si>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</si>
  <si>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</si>
  <si>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</si>
  <si>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</si>
  <si>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</si>
  <si>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</si>
  <si>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</si>
  <si>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</si>
  <si>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</si>
  <si>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</si>
  <si>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</si>
  <si>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</si>
  <si>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</si>
  <si>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</si>
  <si>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</si>
  <si>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</si>
  <si>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</si>
  <si>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</si>
  <si>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</si>
  <si>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</si>
  <si>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</si>
  <si>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</si>
  <si>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</si>
  <si>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</si>
  <si>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</si>
  <si>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</si>
  <si>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</si>
  <si>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</si>
  <si>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</si>
  <si>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</si>
  <si>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</si>
  <si>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</si>
  <si>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</si>
  <si>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</si>
  <si>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</si>
  <si>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</si>
  <si>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</si>
  <si>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</si>
  <si>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</si>
  <si>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</si>
  <si>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</si>
  <si>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</si>
  <si>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</si>
  <si>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</si>
  <si>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</si>
  <si>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</si>
  <si>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</si>
  <si>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</si>
  <si>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</si>
  <si>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</si>
  <si>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</si>
  <si>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</si>
  <si>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</si>
  <si>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</si>
  <si>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</si>
  <si>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</si>
  <si>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</si>
  <si>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</si>
  <si>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</si>
  <si>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</si>
  <si>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</si>
  <si>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</si>
  <si>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</si>
  <si>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</si>
  <si>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</si>
  <si>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</si>
  <si>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</si>
  <si>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</si>
  <si>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</si>
  <si>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</si>
  <si>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</si>
  <si>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</si>
  <si>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</si>
  <si>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</si>
  <si>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</si>
  <si>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</si>
  <si>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</si>
  <si>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</si>
  <si>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</si>
  <si>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</si>
  <si>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</si>
  <si>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</si>
  <si>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</si>
  <si>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</si>
  <si>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</si>
  <si>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</si>
  <si>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</si>
  <si>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</si>
  <si>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</si>
  <si>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</si>
  <si>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</si>
  <si>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</si>
  <si>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</si>
  <si>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</si>
  <si>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</si>
  <si>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</si>
  <si>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</si>
  <si>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</si>
  <si>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</si>
  <si>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</si>
  <si>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</si>
  <si>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</si>
  <si>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</si>
  <si>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</si>
  <si>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</si>
  <si>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</si>
  <si>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</si>
  <si>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</si>
  <si>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</si>
  <si>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</si>
  <si>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</si>
  <si>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</si>
  <si>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</si>
  <si>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</si>
  <si>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</si>
  <si>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</si>
  <si>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</si>
  <si>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</si>
  <si>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</si>
  <si>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</si>
  <si>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</si>
  <si>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</si>
  <si>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</si>
  <si>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</si>
  <si>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</si>
  <si>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</si>
  <si>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</si>
  <si>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</si>
  <si>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</si>
  <si>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</si>
  <si>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</si>
  <si>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</si>
  <si>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</si>
  <si>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</si>
  <si>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</si>
  <si>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</si>
  <si>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</si>
  <si>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</si>
  <si>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</si>
  <si>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</si>
  <si>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</si>
  <si>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</si>
  <si>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</si>
  <si>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</si>
  <si>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</si>
  <si>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</si>
  <si>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</si>
  <si>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</si>
  <si>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</si>
  <si>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</si>
  <si>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</si>
  <si>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</si>
  <si>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</si>
  <si>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</si>
  <si>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</si>
  <si>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</si>
  <si>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</si>
  <si>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</si>
  <si>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</si>
  <si>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</si>
  <si>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</si>
  <si>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</si>
  <si>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</si>
  <si>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</si>
  <si>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</si>
  <si>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</si>
  <si>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</si>
  <si>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</si>
  <si>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</si>
  <si>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</si>
  <si>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</si>
  <si>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</si>
  <si>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</si>
  <si>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</si>
  <si>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</si>
  <si>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</si>
  <si>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</si>
  <si>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</si>
  <si>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</si>
  <si>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</si>
  <si>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</si>
  <si>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</si>
  <si>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</si>
  <si>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</si>
  <si>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</si>
  <si>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</si>
  <si>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</si>
  <si>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</si>
  <si>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</si>
  <si>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</si>
  <si>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</si>
  <si>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</si>
  <si>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</si>
  <si>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</si>
  <si>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</si>
  <si>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</si>
  <si>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</si>
  <si>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</si>
  <si>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</si>
  <si>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</si>
  <si>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</si>
  <si>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</si>
  <si>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</si>
  <si>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</si>
  <si>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</si>
  <si>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</si>
  <si>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</si>
  <si>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</si>
  <si>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</si>
  <si>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</si>
  <si>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</si>
  <si>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</si>
  <si>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</si>
  <si>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</si>
  <si>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</si>
  <si>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</si>
  <si>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</si>
  <si>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</si>
  <si>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</si>
  <si>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</si>
  <si>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</si>
  <si>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</si>
  <si>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</si>
  <si>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</si>
  <si>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</si>
  <si>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</si>
  <si>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</si>
  <si>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</si>
  <si>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</si>
  <si>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</si>
  <si>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</si>
  <si>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</si>
  <si>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</si>
  <si>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</si>
  <si>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</si>
  <si>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</si>
  <si>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</si>
  <si>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</si>
  <si>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</si>
  <si>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</si>
  <si>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</si>
  <si>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</si>
  <si>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</si>
  <si>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</si>
  <si>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</si>
  <si>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</si>
  <si>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</si>
  <si>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</si>
  <si>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</si>
  <si>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</si>
  <si>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</si>
  <si>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</si>
  <si>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</si>
  <si>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</si>
  <si>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</si>
  <si>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</si>
  <si>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</si>
  <si>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</si>
  <si>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</si>
  <si>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</si>
  <si>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</si>
  <si>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</si>
  <si>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</si>
  <si>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</si>
  <si>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</si>
  <si>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</si>
  <si>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</si>
  <si>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</si>
  <si>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</si>
  <si>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</si>
  <si>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</si>
  <si>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</si>
  <si>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</si>
  <si>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</si>
  <si>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</si>
  <si>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</si>
  <si>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</si>
  <si>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</si>
  <si>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</si>
  <si>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</si>
  <si>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</si>
  <si>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</si>
  <si>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</si>
  <si>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</si>
  <si>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</si>
  <si>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</si>
  <si>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</si>
  <si>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</si>
  <si>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</si>
  <si>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</si>
  <si>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</si>
  <si>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</si>
  <si>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</si>
  <si>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</si>
  <si>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</si>
  <si>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</si>
  <si>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</si>
  <si>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</si>
  <si>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</si>
  <si>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</si>
  <si>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</si>
  <si>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</si>
  <si>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</si>
  <si>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</si>
  <si>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</si>
  <si>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</si>
  <si>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</si>
  <si>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</si>
  <si>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</si>
  <si>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</si>
  <si>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</si>
  <si>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</si>
  <si>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</si>
  <si>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</si>
  <si>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</si>
  <si>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</si>
  <si>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</si>
  <si>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</si>
  <si>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</si>
  <si>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</si>
  <si>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</si>
  <si>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</si>
  <si>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</si>
  <si>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</si>
  <si>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</si>
  <si>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</si>
  <si>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</si>
  <si>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</si>
  <si>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</si>
  <si>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</si>
  <si>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</si>
  <si>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</si>
  <si>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</si>
  <si>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</si>
  <si>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</si>
  <si>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</si>
  <si>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</si>
  <si>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</si>
  <si>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</si>
  <si>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</si>
  <si>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</si>
  <si>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</si>
  <si>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</si>
  <si>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</si>
  <si>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</si>
  <si>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</si>
  <si>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</si>
  <si>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</si>
  <si>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</si>
  <si>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</si>
  <si>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</si>
  <si>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</si>
  <si>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</si>
  <si>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</si>
  <si>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</si>
  <si>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</si>
  <si>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</si>
  <si>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</si>
  <si>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</si>
  <si>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</si>
  <si>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</si>
  <si>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</si>
  <si>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</si>
  <si>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</si>
  <si>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</si>
  <si>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</si>
  <si>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</si>
  <si>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</si>
  <si>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</si>
  <si>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</si>
  <si>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</si>
  <si>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</si>
  <si>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</si>
  <si>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</si>
  <si>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</si>
  <si>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</si>
  <si>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</si>
  <si>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</si>
  <si>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</si>
  <si>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</si>
  <si>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</si>
  <si>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</si>
  <si>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</si>
  <si>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</si>
  <si>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</si>
  <si>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</si>
  <si>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</si>
  <si>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</si>
  <si>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</si>
  <si>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</si>
  <si>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</si>
  <si>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</si>
  <si>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</si>
  <si>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</si>
  <si>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</si>
  <si>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</si>
  <si>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</si>
  <si>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</si>
  <si>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</si>
  <si>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</si>
  <si>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</si>
  <si>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</si>
  <si>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</si>
  <si>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</si>
  <si>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</si>
  <si>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</si>
  <si>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</si>
  <si>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</si>
  <si>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</si>
  <si>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</si>
  <si>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</si>
  <si>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</si>
  <si>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</si>
  <si>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</si>
  <si>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</si>
  <si>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</si>
  <si>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</si>
  <si>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</si>
  <si>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</si>
  <si>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</si>
  <si>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</si>
  <si>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</si>
  <si>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</si>
  <si>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</si>
  <si>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</si>
  <si>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</si>
  <si>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</si>
  <si>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</si>
  <si>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</si>
  <si>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</si>
  <si>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</si>
  <si>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</si>
  <si>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</si>
  <si>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</si>
  <si>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</si>
  <si>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</si>
  <si>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</si>
  <si>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</si>
  <si>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</si>
  <si>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</si>
  <si>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</si>
  <si>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</si>
  <si>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</si>
  <si>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</si>
  <si>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</si>
  <si>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</si>
  <si>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</si>
  <si>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</si>
  <si>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</si>
  <si>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</si>
  <si>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</si>
  <si>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</si>
  <si>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</si>
  <si>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</si>
  <si>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</si>
  <si>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</si>
  <si>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</si>
  <si>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</si>
  <si>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</si>
  <si>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</si>
  <si>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</si>
  <si>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</si>
  <si>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</si>
  <si>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</si>
  <si>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</si>
  <si>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</si>
  <si>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</si>
  <si>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</si>
  <si>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</si>
  <si>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</si>
  <si>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</si>
  <si>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</si>
  <si>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</si>
  <si>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</si>
  <si>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</si>
  <si>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</si>
  <si>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</si>
  <si>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</si>
  <si>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</si>
  <si>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</si>
  <si>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</si>
  <si>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</si>
  <si>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</si>
  <si>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</si>
  <si>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</si>
  <si>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</si>
  <si>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</si>
  <si>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</si>
  <si>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</si>
  <si>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</si>
  <si>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</si>
  <si>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</si>
  <si>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</si>
  <si>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</si>
  <si>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</si>
  <si>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</si>
  <si>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</si>
  <si>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</si>
  <si>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</si>
  <si>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</si>
  <si>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</si>
  <si>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</si>
  <si>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</si>
  <si>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</si>
  <si>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</si>
  <si>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</si>
  <si>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</si>
  <si>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</si>
  <si>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</si>
  <si>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</si>
  <si>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</si>
  <si>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</si>
  <si>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</si>
  <si>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</si>
  <si>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</si>
  <si>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</si>
  <si>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</si>
  <si>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</si>
  <si>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</si>
  <si>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</si>
  <si>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</si>
  <si>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</si>
  <si>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</si>
  <si>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</si>
  <si>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</si>
  <si>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</si>
  <si>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</si>
  <si>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</si>
  <si>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</si>
  <si>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</si>
  <si>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</si>
  <si>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</si>
  <si>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</si>
  <si>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</si>
  <si>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</si>
  <si>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</si>
  <si>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</si>
  <si>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</si>
  <si>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</si>
  <si>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</si>
  <si>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</si>
  <si>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</si>
  <si>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</si>
  <si>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</si>
  <si>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</si>
  <si>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</si>
  <si>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</si>
  <si>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</si>
  <si>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</si>
  <si>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</si>
  <si>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</si>
  <si>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</si>
  <si>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</si>
  <si>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</si>
  <si>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</si>
  <si>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</si>
  <si>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</si>
  <si>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</si>
  <si>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</si>
  <si>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</si>
  <si>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</si>
  <si>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</si>
  <si>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</si>
  <si>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</si>
  <si>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</si>
  <si>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</si>
  <si>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</si>
  <si>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</si>
  <si>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</si>
  <si>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</si>
  <si>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</si>
  <si>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</si>
  <si>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</si>
  <si>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</si>
  <si>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</si>
  <si>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</si>
  <si>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</si>
  <si>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</si>
  <si>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</si>
  <si>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</si>
  <si>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</si>
  <si>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</si>
  <si>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</si>
  <si>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</si>
  <si>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</si>
  <si>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</si>
  <si>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</si>
  <si>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</si>
  <si>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</si>
  <si>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</si>
  <si>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</si>
  <si>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</si>
  <si>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</si>
  <si>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</si>
  <si>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</si>
  <si>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</si>
  <si>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</si>
  <si>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</si>
  <si>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</si>
  <si>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</si>
  <si>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</si>
  <si>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</si>
  <si>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</si>
  <si>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</si>
  <si>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</si>
  <si>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</si>
  <si>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</si>
  <si>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</si>
  <si>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</si>
  <si>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</si>
  <si>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</si>
  <si>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</si>
  <si>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</si>
  <si>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</si>
  <si>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</si>
  <si>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</si>
  <si>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</si>
  <si>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</si>
  <si>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</si>
  <si>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</si>
  <si>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</si>
  <si>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</si>
  <si>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</si>
  <si>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</si>
  <si>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</si>
  <si>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</si>
  <si>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</si>
  <si>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</si>
  <si>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</si>
  <si>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</si>
  <si>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</si>
  <si>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</si>
  <si>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</si>
  <si>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</si>
  <si>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</si>
  <si>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</si>
  <si>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</si>
  <si>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</si>
  <si>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</si>
  <si>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</si>
  <si>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</si>
  <si>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</si>
  <si>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</si>
  <si>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</si>
  <si>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</si>
  <si>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</si>
  <si>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</si>
  <si>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</si>
  <si>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</si>
  <si>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</si>
  <si>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</si>
  <si>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</si>
  <si>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</si>
  <si>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</si>
  <si>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</si>
  <si>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</si>
  <si>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</si>
  <si>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</si>
  <si>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</si>
  <si>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</si>
  <si>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</si>
  <si>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</si>
  <si>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</si>
  <si>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</si>
  <si>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</si>
  <si>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</si>
  <si>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</si>
  <si>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</si>
  <si>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</si>
  <si>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</si>
  <si>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</si>
  <si>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</si>
  <si>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</si>
  <si>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</si>
  <si>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</si>
  <si>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</si>
  <si>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</si>
  <si>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</si>
  <si>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</si>
  <si>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</si>
  <si>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</si>
  <si>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</si>
  <si>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</si>
  <si>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</si>
  <si>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</si>
  <si>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</si>
  <si>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</si>
  <si>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</si>
  <si>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</si>
  <si>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</si>
  <si>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</si>
  <si>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</si>
  <si>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</si>
  <si>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</si>
  <si>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</si>
  <si>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</si>
  <si>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</si>
  <si>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</si>
  <si>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</si>
  <si>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</si>
  <si>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</si>
  <si>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</si>
  <si>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</si>
  <si>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</si>
  <si>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</si>
  <si>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</si>
  <si>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</si>
  <si>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</si>
  <si>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</si>
  <si>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</si>
  <si>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</si>
  <si>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</si>
  <si>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</si>
  <si>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</si>
  <si>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</si>
  <si>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</si>
  <si>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</si>
  <si>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</si>
  <si>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</si>
  <si>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</si>
  <si>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</si>
  <si>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</si>
  <si>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</si>
  <si>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</si>
  <si>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</si>
  <si>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</si>
  <si>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</si>
  <si>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</si>
  <si>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</si>
  <si>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</si>
  <si>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</si>
  <si>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</si>
  <si>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</si>
  <si>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</si>
  <si>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</si>
  <si>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</si>
  <si>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</si>
  <si>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</si>
  <si>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</si>
  <si>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</si>
  <si>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</si>
  <si>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</si>
  <si>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</si>
  <si>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</si>
  <si>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</si>
  <si>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</si>
  <si>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</si>
  <si>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</si>
  <si>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</si>
  <si>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</si>
  <si>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</si>
  <si>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</si>
  <si>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</si>
  <si>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</si>
  <si>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</si>
  <si>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</si>
  <si>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</si>
  <si>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</si>
  <si>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</si>
  <si>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</si>
  <si>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</si>
  <si>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</si>
  <si>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</si>
  <si>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</si>
  <si>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</si>
  <si>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</si>
  <si>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</si>
  <si>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</si>
  <si>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</si>
  <si>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</si>
  <si>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</si>
  <si>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</si>
  <si>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</si>
  <si>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</si>
  <si>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</si>
  <si>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</si>
  <si>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</si>
  <si>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</si>
  <si>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</si>
  <si>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</si>
  <si>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</si>
  <si>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</si>
  <si>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</si>
  <si>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</si>
  <si>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</si>
  <si>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</si>
  <si>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</si>
  <si>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</si>
  <si>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</si>
  <si>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</si>
  <si>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</si>
  <si>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</si>
  <si>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</si>
  <si>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</si>
  <si>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</si>
  <si>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</si>
  <si>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</si>
  <si>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</si>
  <si>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</si>
  <si>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</si>
  <si>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</si>
  <si>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</si>
  <si>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</si>
  <si>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</si>
  <si>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</si>
  <si>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</si>
  <si>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</si>
  <si>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</si>
  <si>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</si>
  <si>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</si>
  <si>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</si>
  <si>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</si>
  <si>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</si>
  <si>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</si>
  <si>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</si>
  <si>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</si>
  <si>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</si>
  <si>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</si>
  <si>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</si>
  <si>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</si>
  <si>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</si>
  <si>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</si>
  <si>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</si>
  <si>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</si>
  <si>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</si>
  <si>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</si>
  <si>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</si>
  <si>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</si>
  <si>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</si>
  <si>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</si>
  <si>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</si>
  <si>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</si>
  <si>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</si>
  <si>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</si>
  <si>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</si>
  <si>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</si>
  <si>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</si>
  <si>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</si>
  <si>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</si>
  <si>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</si>
  <si>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</si>
  <si>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</si>
  <si>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</si>
  <si>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</si>
  <si>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</si>
  <si>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</si>
  <si>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</si>
  <si>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</si>
  <si>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</si>
  <si>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</si>
  <si>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</si>
  <si>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</si>
  <si>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</si>
  <si>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</si>
  <si>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</si>
  <si>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</si>
  <si>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</si>
  <si>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</si>
  <si>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</si>
  <si>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</si>
  <si>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</si>
  <si>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</si>
  <si>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</si>
  <si>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</si>
  <si>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</si>
  <si>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</si>
  <si>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</si>
  <si>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</si>
  <si>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</si>
  <si>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</si>
  <si>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</si>
  <si>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</si>
  <si>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</si>
  <si>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</si>
  <si>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</si>
  <si>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</si>
  <si>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</si>
  <si>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</si>
  <si>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</si>
  <si>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</si>
  <si>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</si>
  <si>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</si>
  <si>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</si>
  <si>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</si>
  <si>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</si>
  <si>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</si>
  <si>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</si>
  <si>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</si>
  <si>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</si>
  <si>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</si>
  <si>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</si>
  <si>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</si>
  <si>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</si>
  <si>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</si>
  <si>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</si>
  <si>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</si>
  <si>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</si>
  <si>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</si>
  <si>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</si>
  <si>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</si>
  <si>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</si>
  <si>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</si>
  <si>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</si>
  <si>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</si>
  <si>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</si>
  <si>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</si>
  <si>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</si>
  <si>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</si>
  <si>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</si>
  <si>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</si>
  <si>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</si>
  <si>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</si>
  <si>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</si>
  <si>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</si>
  <si>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</si>
  <si>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</si>
  <si>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</si>
  <si>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</si>
  <si>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</si>
  <si>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</si>
  <si>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</si>
  <si>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</si>
  <si>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</si>
  <si>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</si>
  <si>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</si>
  <si>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</si>
  <si>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</si>
  <si>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</si>
  <si>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</si>
  <si>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</si>
  <si>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</si>
  <si>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</si>
  <si>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</si>
  <si>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</si>
  <si>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</si>
  <si>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</si>
  <si>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</si>
  <si>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</si>
  <si>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</si>
  <si>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</si>
  <si>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</si>
  <si>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</si>
  <si>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</si>
  <si>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</si>
  <si>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</si>
  <si>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</si>
  <si>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</si>
  <si>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</si>
  <si>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</si>
  <si>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</si>
  <si>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</si>
  <si>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</si>
  <si>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</si>
  <si>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</si>
  <si>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</si>
  <si>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</si>
  <si>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</si>
  <si>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</si>
  <si>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</si>
  <si>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</si>
  <si>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</si>
  <si>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</si>
  <si>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</si>
  <si>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</si>
  <si>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</si>
  <si>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</si>
  <si>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</si>
  <si>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</si>
  <si>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</si>
  <si>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</si>
  <si>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</si>
  <si>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</si>
  <si>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</si>
  <si>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</si>
  <si>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</si>
  <si>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</si>
  <si>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</si>
  <si>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</si>
  <si>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</si>
  <si>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</si>
  <si>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</si>
  <si>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</si>
  <si>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</si>
  <si>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</si>
  <si>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</si>
  <si>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</si>
  <si>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</si>
  <si>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</si>
  <si>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</si>
  <si>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</si>
  <si>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</si>
  <si>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</si>
  <si>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</si>
  <si>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</si>
  <si>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</si>
  <si>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</si>
  <si>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</si>
  <si>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</si>
  <si>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</si>
  <si>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</si>
  <si>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</si>
  <si>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</si>
  <si>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</si>
  <si>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</si>
  <si>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</si>
  <si>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</si>
  <si>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</si>
  <si>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</si>
  <si>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</si>
  <si>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</si>
  <si>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</si>
  <si>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</si>
  <si>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</si>
  <si>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</si>
  <si>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</si>
  <si>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</si>
  <si>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</si>
  <si>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</si>
  <si>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</si>
  <si>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</si>
  <si>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</si>
  <si>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</si>
  <si>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</si>
  <si>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</si>
  <si>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</si>
  <si>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</si>
  <si>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</si>
  <si>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</si>
  <si>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</si>
  <si>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</si>
  <si>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</si>
  <si>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</si>
  <si>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</si>
  <si>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</si>
  <si>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</si>
  <si>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</si>
  <si>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</si>
  <si>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</si>
  <si>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</si>
  <si>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</si>
  <si>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</si>
  <si>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</si>
  <si>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</si>
  <si>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</si>
  <si>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</si>
  <si>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</si>
  <si>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</si>
  <si>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</si>
  <si>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</si>
  <si>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</si>
  <si>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</si>
  <si>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</si>
  <si>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</si>
  <si>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</si>
  <si>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</si>
  <si>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</si>
  <si>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</si>
  <si>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</si>
  <si>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</si>
  <si>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</si>
  <si>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</si>
  <si>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</si>
  <si>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</si>
  <si>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</si>
  <si>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</si>
  <si>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</si>
  <si>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</si>
  <si>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</si>
  <si>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</si>
  <si>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</si>
  <si>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</si>
  <si>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</si>
  <si>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</si>
  <si>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</si>
  <si>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</si>
  <si>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</si>
  <si>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</si>
  <si>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</si>
  <si>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</si>
  <si>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</si>
  <si>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</si>
  <si>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</si>
  <si>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</si>
  <si>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</si>
  <si>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</si>
  <si>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</si>
  <si>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</si>
  <si>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</si>
  <si>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</si>
  <si>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</si>
  <si>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</si>
  <si>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</si>
  <si>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</si>
  <si>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</si>
  <si>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</si>
  <si>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</si>
  <si>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</si>
  <si>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</si>
  <si>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</si>
  <si>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</si>
  <si>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</si>
  <si>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</si>
  <si>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</si>
  <si>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</si>
  <si>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</si>
  <si>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</si>
  <si>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</si>
  <si>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</si>
  <si>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</si>
  <si>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</si>
  <si>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</si>
  <si>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</si>
  <si>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</si>
  <si>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</si>
  <si>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</si>
  <si>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</si>
  <si>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</si>
  <si>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</si>
  <si>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</si>
  <si>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</si>
  <si>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</si>
  <si>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</si>
  <si>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</si>
  <si>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</si>
  <si>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</si>
  <si>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</si>
  <si>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</si>
  <si>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</si>
  <si>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</si>
  <si>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</si>
  <si>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</si>
  <si>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</si>
  <si>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</si>
  <si>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</si>
  <si>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</si>
  <si>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</si>
  <si>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</si>
  <si>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</si>
  <si>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</si>
  <si>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</si>
  <si>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</si>
  <si>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</si>
  <si>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</si>
  <si>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</si>
  <si>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</si>
  <si>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</si>
  <si>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</si>
  <si>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</si>
  <si>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</si>
  <si>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</si>
  <si>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</si>
  <si>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</si>
  <si>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</si>
  <si>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</si>
  <si>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</si>
  <si>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</si>
  <si>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</si>
  <si>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</si>
  <si>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</si>
  <si>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</si>
  <si>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</si>
  <si>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</si>
  <si>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</si>
  <si>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</si>
  <si>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</si>
  <si>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</si>
  <si>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</si>
  <si>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</si>
  <si>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</si>
  <si>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</si>
  <si>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</si>
  <si>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</si>
  <si>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</si>
  <si>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</si>
  <si>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</si>
  <si>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</si>
  <si>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</si>
  <si>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</si>
  <si>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</si>
  <si>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</si>
  <si>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</si>
  <si>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</si>
  <si>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</si>
  <si>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</si>
  <si>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</si>
  <si>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</si>
  <si>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</si>
  <si>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</si>
  <si>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</si>
  <si>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</si>
  <si>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</si>
  <si>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</si>
  <si>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</si>
  <si>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</si>
  <si>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</si>
  <si>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</si>
  <si>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</si>
  <si>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</si>
  <si>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</si>
  <si>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</si>
  <si>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</si>
  <si>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</si>
  <si>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</si>
  <si>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</si>
  <si>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</si>
  <si>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</si>
  <si>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</si>
  <si>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</si>
  <si>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</si>
  <si>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</si>
  <si>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</si>
  <si>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</si>
  <si>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</si>
  <si>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</si>
  <si>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</si>
  <si>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</si>
  <si>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</si>
  <si>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</si>
  <si>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</si>
  <si>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</si>
  <si>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</si>
  <si>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</si>
  <si>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</si>
  <si>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</si>
  <si>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</si>
  <si>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</si>
  <si>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</si>
  <si>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</si>
  <si>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</si>
  <si>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</si>
  <si>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</si>
  <si>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</si>
  <si>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</si>
  <si>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</si>
  <si>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</si>
  <si>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</si>
  <si>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</si>
  <si>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</si>
  <si>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</si>
  <si>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</si>
  <si>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</si>
  <si>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</si>
  <si>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</si>
  <si>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</si>
  <si>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</si>
  <si>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</si>
  <si>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</si>
  <si>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</si>
  <si>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</si>
  <si>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</si>
  <si>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</si>
  <si>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</si>
  <si>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</si>
  <si>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</si>
  <si>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</si>
  <si>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</si>
  <si>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</si>
  <si>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</si>
  <si>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</si>
  <si>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</si>
  <si>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</si>
  <si>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</si>
  <si>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</si>
  <si>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</si>
  <si>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</si>
  <si>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</si>
  <si>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</si>
  <si>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</si>
  <si>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</si>
  <si>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</si>
  <si>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</si>
  <si>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</si>
  <si>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</si>
  <si>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</si>
  <si>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</si>
  <si>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</si>
  <si>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</si>
  <si>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</si>
  <si>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</si>
  <si>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</si>
  <si>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</si>
  <si>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</si>
  <si>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</si>
  <si>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</si>
  <si>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</si>
  <si>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</si>
  <si>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</si>
  <si>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</si>
  <si>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</si>
  <si>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</si>
  <si>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</si>
  <si>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</si>
  <si>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</si>
  <si>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</si>
  <si>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</si>
  <si>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</si>
  <si>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</si>
  <si>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</si>
  <si>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</si>
  <si>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</si>
  <si>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</si>
  <si>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</si>
  <si>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</si>
  <si>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</si>
  <si>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</si>
  <si>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</si>
  <si>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</si>
  <si>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</si>
  <si>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</si>
  <si>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</si>
  <si>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</si>
  <si>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</si>
  <si>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</si>
  <si>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</si>
  <si>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</si>
  <si>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</si>
  <si>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</si>
  <si>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</si>
  <si>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</si>
  <si>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</si>
  <si>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</si>
  <si>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</si>
  <si>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</si>
  <si>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</si>
  <si>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</si>
  <si>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</si>
  <si>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</si>
  <si>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</si>
  <si>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</si>
  <si>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</si>
  <si>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</si>
  <si>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</si>
  <si>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</si>
  <si>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</si>
  <si>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</si>
  <si>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</si>
  <si>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</si>
  <si>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</si>
  <si>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</si>
  <si>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</si>
  <si>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</si>
  <si>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</si>
  <si>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</si>
  <si>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</si>
  <si>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</si>
  <si>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</si>
  <si>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</si>
  <si>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</si>
  <si>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</si>
  <si>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</si>
  <si>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</si>
  <si>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</si>
  <si>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</si>
  <si>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</si>
  <si>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</si>
  <si>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</si>
  <si>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</si>
  <si>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</si>
  <si>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</si>
  <si>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</si>
  <si>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</si>
  <si>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</si>
  <si>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</si>
  <si>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</si>
  <si>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</si>
  <si>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</si>
  <si>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</si>
  <si>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</si>
  <si>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</si>
  <si>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</si>
  <si>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</si>
  <si>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</si>
  <si>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</si>
  <si>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</si>
  <si>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</si>
  <si>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</si>
  <si>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</si>
  <si>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</si>
  <si>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</si>
  <si>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</si>
  <si>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</si>
  <si>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</si>
  <si>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</si>
  <si>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</si>
  <si>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</si>
  <si>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</si>
  <si>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</si>
  <si>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</si>
  <si>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</si>
  <si>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</si>
  <si>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</si>
  <si>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</si>
  <si>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</si>
  <si>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</si>
  <si>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</si>
  <si>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</si>
  <si>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</si>
  <si>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</si>
  <si>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</si>
  <si>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</si>
  <si>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</si>
  <si>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</si>
  <si>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</si>
  <si>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</si>
  <si>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</si>
  <si>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</si>
  <si>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</si>
  <si>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</si>
  <si>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</si>
  <si>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</si>
  <si>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</si>
  <si>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</si>
  <si>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</si>
  <si>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</si>
  <si>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</si>
  <si>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</si>
  <si>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</si>
  <si>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</si>
  <si>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</si>
  <si>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</si>
  <si>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</si>
  <si>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</si>
  <si>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</si>
  <si>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</si>
  <si>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</si>
  <si>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</si>
  <si>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</si>
  <si>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</si>
  <si>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</si>
  <si>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</si>
  <si>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</si>
  <si>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</si>
  <si>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</si>
  <si>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</si>
  <si>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</si>
  <si>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</si>
  <si>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</si>
  <si>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</si>
  <si>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</si>
  <si>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</si>
  <si>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</si>
  <si>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</si>
  <si>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</si>
  <si>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</si>
  <si>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</si>
  <si>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</si>
  <si>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</si>
  <si>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</si>
  <si>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</si>
  <si>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</si>
  <si>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</si>
  <si>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</si>
  <si>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</si>
  <si>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</si>
  <si>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</si>
  <si>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</si>
  <si>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</si>
  <si>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</si>
  <si>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</si>
  <si>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</si>
  <si>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</si>
  <si>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</si>
  <si>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</si>
  <si>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</si>
  <si>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</si>
  <si>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</si>
  <si>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</si>
  <si>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</si>
  <si>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</si>
  <si>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</si>
  <si>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</si>
  <si>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</si>
  <si>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</si>
  <si>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</si>
  <si>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</si>
  <si>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</si>
  <si>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</si>
  <si>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</si>
  <si>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</si>
  <si>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</si>
  <si>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</si>
  <si>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</si>
  <si>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</si>
  <si>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</si>
  <si>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</si>
  <si>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</si>
  <si>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</si>
  <si>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</si>
  <si>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</si>
  <si>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</si>
  <si>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</si>
  <si>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</si>
  <si>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</si>
  <si>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</si>
  <si>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</si>
  <si>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</si>
  <si>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</si>
  <si>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</si>
  <si>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</si>
  <si>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</si>
  <si>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</si>
  <si>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</si>
  <si>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</si>
  <si>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</si>
  <si>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</si>
  <si>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</si>
  <si>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</si>
  <si>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</si>
  <si>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</si>
  <si>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</si>
  <si>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</si>
  <si>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</si>
  <si>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</si>
  <si>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</si>
  <si>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</si>
  <si>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</si>
  <si>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</si>
  <si>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</si>
  <si>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</si>
  <si>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</si>
  <si>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</si>
  <si>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</si>
  <si>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</si>
  <si>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</si>
  <si>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</si>
  <si>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</si>
  <si>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</si>
  <si>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</si>
  <si>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</si>
  <si>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</si>
  <si>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</si>
  <si>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</si>
  <si>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</si>
  <si>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</si>
  <si>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</si>
  <si>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</si>
  <si>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</si>
  <si>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</si>
  <si>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</si>
  <si>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</si>
  <si>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</si>
  <si>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</si>
  <si>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</si>
  <si>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</si>
  <si>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</si>
  <si>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</si>
  <si>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</si>
  <si>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</si>
  <si>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</si>
  <si>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</si>
  <si>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</si>
  <si>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</si>
  <si>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</si>
  <si>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</si>
  <si>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</si>
  <si>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</si>
  <si>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</si>
  <si>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</si>
  <si>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</si>
  <si>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</si>
  <si>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</si>
  <si>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</si>
  <si>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</si>
  <si>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</si>
  <si>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</si>
  <si>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</si>
  <si>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</si>
  <si>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</si>
  <si>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</si>
  <si>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</si>
  <si>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</si>
  <si>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</si>
  <si>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</si>
  <si>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</si>
  <si>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</si>
  <si>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</si>
  <si>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</si>
  <si>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</si>
  <si>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</si>
  <si>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</si>
  <si>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</si>
  <si>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</si>
  <si>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</si>
  <si>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</si>
  <si>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</si>
  <si>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</si>
  <si>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</si>
  <si>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</si>
  <si>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</si>
  <si>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</si>
  <si>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</si>
  <si>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</si>
  <si>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</si>
  <si>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</si>
  <si>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</si>
  <si>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</si>
  <si>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</si>
  <si>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</si>
  <si>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</si>
  <si>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</si>
  <si>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</si>
  <si>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</si>
  <si>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</si>
  <si>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</si>
  <si>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</si>
  <si>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</si>
  <si>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</si>
  <si>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</si>
  <si>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</si>
  <si>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</si>
  <si>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</si>
  <si>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</si>
  <si>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</si>
  <si>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</si>
  <si>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</si>
  <si>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</si>
  <si>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</si>
  <si>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</si>
  <si>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</si>
  <si>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</si>
  <si>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</si>
  <si>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</si>
  <si>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</si>
  <si>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</si>
  <si>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</si>
  <si>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</si>
  <si>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</si>
  <si>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</si>
  <si>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</si>
  <si>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</si>
  <si>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</si>
  <si>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</si>
  <si>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</si>
  <si>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</si>
  <si>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</si>
  <si>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</si>
  <si>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</si>
  <si>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</si>
  <si>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</si>
  <si>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</si>
  <si>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</si>
  <si>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</si>
  <si>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</si>
  <si>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</si>
  <si>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</si>
  <si>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</si>
  <si>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</si>
  <si>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</si>
  <si>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</si>
  <si>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</si>
  <si>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</si>
  <si>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</si>
  <si>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</si>
  <si>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</si>
  <si>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</si>
  <si>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</si>
  <si>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</si>
  <si>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</si>
  <si>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</si>
  <si>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</si>
  <si>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</si>
  <si>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</si>
  <si>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</si>
  <si>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</si>
  <si>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</si>
  <si>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</si>
  <si>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</si>
  <si>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</si>
  <si>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</si>
  <si>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</si>
  <si>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</si>
  <si>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</si>
  <si>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</si>
  <si>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</si>
  <si>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</si>
  <si>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</si>
  <si>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</si>
  <si>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</si>
  <si>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</si>
  <si>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</si>
  <si>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</si>
  <si>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</si>
  <si>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</si>
  <si>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</si>
  <si>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</si>
  <si>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</si>
  <si>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</si>
  <si>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</si>
  <si>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</si>
  <si>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</si>
  <si>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</si>
  <si>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</si>
  <si>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</si>
  <si>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</si>
  <si>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</si>
  <si>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</si>
  <si>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</si>
  <si>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</si>
  <si>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</si>
  <si>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</si>
  <si>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</si>
  <si>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</si>
  <si>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</si>
  <si>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</si>
  <si>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</si>
  <si>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</si>
  <si>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</si>
  <si>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</si>
  <si>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</si>
  <si>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</si>
  <si>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</si>
  <si>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</si>
  <si>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</si>
  <si>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</si>
  <si>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</si>
  <si>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</si>
  <si>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</si>
  <si>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</si>
  <si>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</si>
  <si>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</si>
  <si>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</si>
  <si>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</si>
  <si>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</si>
  <si>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</si>
  <si>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</si>
  <si>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</si>
  <si>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</si>
  <si>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</si>
  <si>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</si>
  <si>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</si>
  <si>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</si>
  <si>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</si>
  <si>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</si>
  <si>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</si>
  <si>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</si>
  <si>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</si>
  <si>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</si>
  <si>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</si>
  <si>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</si>
  <si>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</si>
  <si>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</si>
  <si>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</si>
  <si>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</si>
  <si>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</si>
  <si>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</si>
  <si>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</si>
  <si>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</si>
  <si>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</si>
  <si>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</si>
  <si>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</si>
  <si>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</si>
  <si>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</si>
  <si>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</si>
  <si>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</si>
  <si>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</si>
  <si>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</si>
  <si>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</si>
  <si>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</si>
  <si>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</si>
  <si>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</si>
  <si>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</si>
  <si>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</si>
  <si>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</si>
  <si>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</si>
  <si>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</si>
  <si>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</si>
  <si>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</si>
  <si>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</si>
  <si>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</si>
  <si>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</si>
  <si>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</si>
  <si>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</si>
  <si>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</si>
  <si>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</si>
  <si>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</si>
  <si>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</si>
  <si>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</si>
  <si>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</si>
  <si>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</si>
  <si>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</si>
  <si>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</si>
  <si>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</si>
  <si>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</si>
  <si>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</si>
  <si>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</si>
  <si>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</si>
  <si>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</si>
  <si>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</si>
  <si>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</si>
  <si>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</si>
  <si>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</si>
  <si>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</si>
  <si>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</si>
  <si>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</si>
  <si>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</si>
  <si>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</si>
  <si>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</si>
  <si>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</si>
  <si>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</si>
  <si>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</si>
  <si>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</si>
  <si>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</si>
  <si>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</si>
  <si>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</si>
  <si>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</si>
  <si>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</si>
  <si>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</si>
  <si>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</si>
  <si>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</si>
  <si>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</si>
  <si>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</si>
  <si>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</si>
  <si>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</si>
  <si>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</si>
  <si>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</si>
  <si>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</si>
  <si>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</si>
  <si>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</si>
  <si>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</si>
  <si>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</si>
  <si>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</si>
  <si>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</si>
  <si>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</si>
  <si>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</si>
  <si>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</si>
  <si>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</si>
  <si>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</si>
  <si>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</si>
  <si>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</si>
  <si>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</si>
  <si>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</si>
  <si>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</si>
  <si>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</si>
  <si>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</si>
  <si>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</si>
  <si>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</si>
  <si>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</si>
  <si>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</si>
  <si>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</si>
  <si>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</si>
  <si>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</si>
  <si>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</si>
  <si>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</si>
  <si>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</si>
  <si>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</si>
  <si>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</si>
  <si>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</si>
  <si>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</si>
  <si>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</si>
  <si>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</si>
  <si>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</si>
  <si>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</si>
  <si>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</si>
  <si>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</si>
  <si>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</si>
  <si>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</si>
  <si>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</si>
  <si>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</si>
  <si>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</si>
  <si>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</si>
  <si>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</si>
  <si>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</si>
  <si>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</si>
  <si>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</si>
  <si>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</si>
  <si>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</si>
  <si>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</si>
  <si>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</si>
  <si>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</si>
  <si>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</si>
  <si>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</si>
  <si>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</si>
  <si>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</si>
  <si>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</si>
  <si>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</si>
  <si>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</si>
  <si>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</si>
  <si>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</si>
  <si>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</si>
  <si>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</si>
  <si>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</si>
  <si>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</si>
  <si>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</si>
  <si>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</si>
  <si>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</si>
  <si>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</si>
  <si>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</si>
  <si>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</si>
  <si>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</si>
  <si>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</si>
  <si>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</si>
  <si>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</si>
  <si>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</si>
  <si>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</si>
  <si>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</si>
  <si>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</si>
  <si>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</si>
  <si>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</si>
  <si>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</si>
  <si>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</si>
  <si>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</si>
  <si>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</si>
  <si>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</si>
  <si>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</si>
  <si>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</si>
  <si>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</si>
  <si>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</si>
  <si>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</si>
  <si>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</si>
  <si>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</si>
  <si>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</si>
  <si>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</si>
  <si>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</si>
  <si>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</si>
  <si>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</si>
  <si>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</si>
  <si>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</si>
  <si>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</si>
  <si>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</si>
  <si>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</si>
  <si>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</si>
  <si>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</si>
  <si>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</si>
  <si>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</si>
  <si>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</si>
  <si>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</si>
  <si>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</si>
  <si>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</si>
  <si>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</si>
  <si>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</si>
  <si>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</si>
  <si>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</si>
  <si>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</si>
  <si>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</si>
  <si>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</si>
  <si>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</si>
  <si>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</si>
  <si>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</si>
  <si>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</si>
  <si>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</si>
  <si>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</si>
  <si>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</si>
  <si>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</si>
  <si>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</si>
  <si>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</si>
  <si>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</si>
  <si>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</si>
  <si>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</si>
  <si>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</si>
  <si>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</si>
  <si>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</si>
  <si>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</si>
  <si>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</si>
  <si>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</si>
  <si>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</si>
  <si>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</si>
  <si>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</si>
  <si>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</si>
  <si>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</si>
  <si>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</si>
  <si>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</si>
  <si>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</si>
  <si>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</si>
  <si>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</si>
  <si>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</si>
  <si>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</si>
  <si>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</si>
  <si>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</si>
  <si>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</si>
  <si>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</si>
  <si>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</si>
  <si>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</si>
  <si>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</si>
  <si>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</si>
  <si>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</si>
  <si>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</si>
  <si>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</si>
  <si>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</si>
  <si>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</si>
  <si>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</si>
  <si>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</si>
  <si>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</si>
  <si>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</si>
  <si>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</si>
  <si>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</si>
  <si>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</si>
  <si>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</si>
  <si>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</si>
  <si>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</si>
  <si>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</si>
  <si>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</si>
  <si>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</si>
  <si>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</si>
  <si>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</si>
  <si>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</si>
  <si>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</si>
  <si>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</si>
  <si>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</si>
  <si>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</si>
  <si>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</si>
  <si>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</si>
  <si>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</si>
  <si>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</si>
  <si>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</si>
  <si>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</si>
  <si>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</si>
  <si>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</si>
  <si>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</si>
  <si>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</si>
  <si>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</si>
  <si>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</si>
  <si>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</si>
  <si>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</si>
  <si>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</si>
  <si>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</si>
  <si>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</si>
  <si>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</si>
  <si>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</si>
  <si>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</si>
  <si>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</si>
  <si>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</si>
  <si>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</si>
  <si>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</si>
  <si>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</si>
  <si>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</si>
  <si>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</si>
  <si>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</si>
  <si>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</si>
  <si>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</si>
  <si>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</si>
  <si>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</si>
  <si>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</si>
  <si>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</si>
  <si>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</si>
  <si>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</si>
  <si>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</si>
  <si>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</si>
  <si>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</si>
  <si>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</si>
  <si>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</si>
  <si>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</si>
  <si>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</si>
  <si>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</si>
  <si>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</si>
  <si>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</si>
  <si>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</si>
  <si>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</si>
  <si>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</si>
  <si>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</si>
  <si>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</si>
  <si>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</si>
  <si>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</si>
  <si>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</si>
  <si>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</si>
  <si>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</si>
  <si>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</si>
  <si>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</si>
  <si>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</si>
  <si>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</si>
  <si>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</si>
  <si>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</si>
  <si>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</si>
  <si>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</si>
  <si>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</si>
  <si>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</si>
  <si>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</si>
  <si>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</si>
  <si>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</si>
  <si>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</si>
  <si>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</si>
  <si>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</si>
  <si>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</si>
  <si>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</si>
  <si>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</si>
  <si>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</si>
  <si>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</si>
  <si>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</si>
  <si>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</si>
  <si>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</si>
  <si>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</si>
  <si>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</si>
  <si>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</si>
  <si>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</si>
  <si>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</si>
  <si>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</si>
  <si>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</si>
  <si>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</si>
  <si>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</si>
  <si>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</si>
  <si>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</si>
  <si>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</si>
  <si>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</si>
  <si>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</si>
  <si>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</si>
  <si>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</si>
  <si>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</si>
  <si>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</si>
  <si>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</si>
  <si>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</si>
  <si>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</si>
  <si>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</si>
  <si>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</si>
  <si>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</si>
  <si>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</si>
  <si>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</si>
  <si>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</si>
  <si>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</si>
  <si>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</si>
  <si>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</si>
  <si>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</si>
  <si>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</si>
  <si>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</si>
  <si>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</si>
  <si>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</si>
  <si>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</si>
  <si>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</si>
  <si>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</si>
  <si>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</si>
  <si>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</si>
  <si>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</si>
  <si>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</si>
  <si>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</si>
  <si>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</si>
  <si>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</si>
  <si>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</si>
  <si>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</si>
  <si>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</si>
  <si>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</si>
  <si>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</si>
  <si>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</si>
  <si>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</si>
  <si>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</si>
  <si>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</si>
  <si>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</si>
  <si>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</si>
  <si>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</si>
  <si>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</si>
  <si>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</si>
  <si>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</si>
  <si>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</si>
  <si>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</si>
  <si>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</si>
  <si>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</si>
  <si>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</si>
  <si>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</si>
  <si>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</si>
  <si>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</si>
  <si>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</si>
  <si>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</si>
  <si>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</si>
  <si>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</si>
  <si>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</si>
  <si>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</si>
  <si>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</si>
  <si>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</si>
  <si>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</si>
  <si>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</si>
  <si>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</si>
  <si>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</si>
  <si>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</si>
  <si>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</si>
  <si>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</si>
  <si>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</si>
  <si>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</si>
  <si>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</si>
  <si>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</si>
  <si>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</si>
  <si>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</si>
  <si>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</si>
  <si>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</si>
  <si>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</si>
  <si>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</si>
  <si>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</si>
  <si>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</si>
  <si>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</si>
  <si>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</si>
  <si>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</si>
  <si>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</si>
  <si>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</si>
  <si>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</si>
  <si>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</si>
  <si>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</si>
  <si>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</si>
  <si>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</si>
  <si>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</si>
  <si>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</si>
  <si>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</si>
  <si>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</si>
  <si>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</si>
  <si>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</si>
  <si>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</si>
  <si>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</si>
  <si>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</si>
  <si>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</si>
  <si>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</si>
  <si>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</si>
  <si>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</si>
  <si>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</si>
  <si>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</si>
  <si>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</si>
  <si>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</si>
  <si>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</si>
  <si>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</si>
  <si>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</si>
  <si>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</si>
  <si>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</si>
  <si>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</si>
  <si>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</si>
  <si>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</si>
  <si>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</si>
  <si>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</si>
  <si>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</si>
  <si>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</si>
  <si>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</si>
  <si>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</si>
  <si>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</si>
  <si>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</si>
  <si>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</si>
  <si>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</si>
  <si>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</si>
  <si>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</si>
  <si>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</si>
  <si>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</si>
  <si>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</si>
  <si>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</si>
  <si>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</si>
  <si>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</si>
  <si>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</si>
  <si>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</si>
  <si>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</si>
  <si>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</si>
  <si>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</si>
  <si>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</si>
  <si>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</si>
  <si>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</si>
  <si>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</si>
  <si>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</si>
  <si>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</si>
  <si>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</si>
  <si>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</si>
  <si>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</si>
  <si>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</si>
  <si>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</si>
  <si>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</si>
  <si>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</si>
  <si>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</si>
  <si>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</si>
  <si>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</si>
  <si>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</si>
  <si>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</si>
  <si>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</si>
  <si>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</si>
  <si>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</si>
  <si>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</si>
  <si>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</si>
  <si>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</si>
  <si>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</si>
  <si>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</si>
  <si>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</si>
  <si>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</si>
  <si>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</si>
  <si>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</si>
  <si>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</si>
  <si>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</si>
  <si>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</si>
  <si>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</si>
  <si>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</si>
  <si>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</si>
  <si>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</si>
  <si>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</si>
  <si>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</si>
  <si>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</si>
  <si>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</si>
  <si>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</si>
  <si>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</si>
  <si>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</si>
  <si>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</si>
  <si>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</si>
  <si>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</si>
  <si>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</si>
  <si>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</si>
  <si>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</si>
  <si>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</si>
  <si>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</si>
  <si>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</si>
  <si>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</si>
  <si>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</si>
  <si>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</si>
  <si>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</si>
  <si>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</si>
  <si>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</si>
  <si>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</si>
  <si>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</si>
  <si>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</si>
  <si>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</si>
  <si>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</si>
  <si>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</si>
  <si>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</si>
  <si>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</si>
  <si>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</si>
  <si>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</si>
  <si>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</si>
  <si>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</si>
  <si>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</si>
  <si>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</si>
  <si>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</si>
  <si>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</si>
  <si>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</si>
  <si>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</si>
  <si>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</si>
  <si>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</si>
  <si>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</si>
  <si>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</si>
  <si>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</si>
  <si>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</si>
  <si>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</si>
  <si>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</si>
  <si>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</si>
  <si>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</si>
  <si>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</si>
  <si>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</si>
  <si>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</si>
  <si>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</si>
  <si>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</si>
  <si>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</si>
  <si>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</si>
  <si>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</si>
  <si>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</si>
  <si>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</si>
  <si>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</si>
  <si>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</si>
  <si>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</si>
  <si>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</si>
  <si>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</si>
  <si>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</si>
  <si>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</si>
  <si>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</si>
  <si>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</si>
  <si>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</si>
  <si>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</si>
  <si>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</si>
  <si>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</si>
  <si>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</si>
  <si>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</si>
  <si>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</si>
  <si>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</si>
  <si>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</si>
  <si>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</si>
  <si>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</si>
  <si>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</si>
  <si>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</si>
  <si>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</si>
  <si>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</si>
  <si>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</si>
  <si>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</si>
  <si>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</si>
  <si>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</si>
  <si>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</si>
  <si>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</si>
  <si>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</si>
  <si>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</si>
  <si>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</si>
  <si>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</si>
  <si>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</si>
  <si>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</si>
  <si>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</si>
  <si>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</si>
  <si>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</si>
  <si>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</si>
  <si>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</si>
  <si>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</si>
  <si>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</si>
  <si>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</si>
  <si>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</si>
  <si>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</si>
  <si>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</si>
  <si>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</si>
  <si>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</si>
  <si>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</si>
  <si>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</si>
  <si>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</si>
  <si>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</si>
  <si>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</si>
  <si>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</si>
  <si>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</si>
  <si>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</si>
  <si>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</si>
  <si>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</si>
  <si>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</si>
  <si>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</si>
  <si>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</si>
  <si>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</si>
  <si>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</si>
  <si>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</si>
  <si>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</si>
  <si>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</si>
  <si>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</si>
  <si>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</si>
  <si>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</si>
  <si>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</si>
  <si>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</si>
  <si>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</si>
  <si>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</si>
  <si>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</si>
  <si>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</si>
  <si>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</si>
  <si>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</si>
  <si>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</si>
  <si>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</si>
  <si>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</si>
  <si>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</si>
  <si>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</si>
  <si>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</si>
  <si>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</si>
  <si>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</si>
  <si>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</si>
  <si>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</si>
  <si>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</si>
  <si>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</si>
  <si>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</si>
  <si>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</si>
  <si>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</si>
  <si>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</si>
  <si>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</si>
  <si>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</si>
  <si>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</si>
  <si>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</si>
  <si>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</si>
  <si>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</si>
  <si>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</si>
  <si>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</si>
  <si>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</si>
  <si>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</si>
  <si>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</si>
  <si>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</si>
  <si>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</si>
  <si>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</si>
  <si>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</si>
  <si>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</si>
  <si>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</si>
  <si>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</si>
  <si>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</si>
  <si>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</si>
  <si>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</si>
  <si>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</si>
  <si>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</si>
  <si>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</si>
  <si>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</si>
  <si>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</si>
  <si>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</si>
  <si>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</si>
  <si>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</si>
  <si>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</si>
  <si>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</si>
  <si>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</si>
  <si>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</si>
  <si>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</si>
  <si>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</si>
  <si>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</si>
  <si>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</si>
  <si>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</si>
  <si>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</si>
  <si>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</si>
  <si>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</si>
  <si>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</si>
  <si>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</si>
  <si>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</si>
  <si>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</si>
  <si>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</si>
  <si>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</si>
  <si>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</si>
  <si>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</si>
  <si>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</si>
  <si>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</si>
  <si>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</si>
  <si>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</si>
  <si>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</si>
  <si>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</si>
  <si>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</si>
  <si>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</si>
  <si>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</si>
  <si>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</si>
  <si>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</si>
  <si>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</si>
  <si>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</si>
  <si>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</si>
  <si>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</si>
  <si>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</si>
  <si>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</si>
  <si>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</si>
  <si>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</si>
  <si>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</si>
  <si>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</si>
  <si>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</si>
  <si>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</si>
  <si>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</si>
  <si>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</si>
  <si>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</si>
  <si>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</si>
  <si>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</si>
  <si>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</si>
  <si>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</si>
  <si>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</si>
  <si>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</si>
  <si>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</si>
  <si>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</si>
  <si>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</si>
  <si>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</si>
  <si>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</si>
  <si>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</si>
  <si>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</si>
  <si>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</si>
  <si>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</si>
  <si>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</si>
  <si>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</si>
  <si>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</si>
  <si>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</si>
  <si>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</si>
  <si>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</si>
  <si>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</si>
  <si>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</si>
  <si>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</si>
  <si>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</si>
  <si>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</si>
  <si>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</si>
  <si>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</si>
  <si>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</si>
  <si>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</si>
  <si>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</si>
  <si>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</si>
  <si>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</si>
  <si>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</si>
  <si>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</si>
  <si>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</si>
  <si>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</si>
  <si>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</si>
  <si>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</si>
  <si>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</si>
  <si>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</si>
  <si>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</si>
  <si>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</si>
  <si>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</si>
  <si>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</si>
  <si>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</si>
  <si>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</si>
  <si>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</si>
  <si>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</si>
  <si>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</si>
  <si>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</si>
  <si>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</si>
  <si>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</si>
  <si>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</si>
  <si>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</si>
  <si>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</si>
  <si>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</si>
  <si>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</si>
  <si>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</si>
  <si>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</si>
  <si>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</si>
  <si>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</si>
  <si>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</si>
  <si>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</si>
  <si>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</si>
  <si>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</si>
  <si>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</si>
  <si>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</si>
  <si>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</si>
  <si>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</si>
  <si>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</si>
  <si>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</si>
  <si>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</si>
  <si>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</si>
  <si>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</si>
  <si>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</si>
  <si>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</si>
  <si>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</si>
  <si>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</si>
  <si>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</si>
  <si>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</si>
  <si>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</si>
  <si>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</si>
  <si>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</si>
  <si>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</si>
  <si>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</si>
  <si>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</si>
  <si>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</si>
  <si>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</si>
  <si>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</si>
  <si>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</si>
  <si>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</si>
  <si>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</si>
  <si>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</si>
  <si>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</si>
  <si>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</si>
  <si>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</si>
  <si>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</si>
  <si>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</si>
  <si>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</si>
  <si>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</si>
  <si>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</si>
  <si>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</si>
  <si>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</si>
  <si>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</si>
  <si>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</si>
  <si>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</si>
  <si>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</si>
  <si>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</si>
  <si>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</si>
  <si>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</si>
  <si>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</si>
  <si>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</si>
  <si>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</si>
  <si>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</si>
  <si>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</si>
  <si>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</si>
  <si>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</si>
  <si>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</si>
  <si>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</si>
  <si>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</si>
  <si>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</si>
  <si>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</si>
  <si>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</si>
  <si>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</si>
  <si>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</si>
  <si>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</si>
  <si>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</si>
  <si>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</si>
  <si>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</si>
  <si>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</si>
  <si>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</si>
  <si>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</si>
  <si>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</si>
  <si>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</si>
  <si>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</si>
  <si>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</si>
  <si>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</si>
  <si>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</si>
  <si>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</si>
  <si>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</si>
  <si>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</si>
  <si>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</si>
  <si>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</si>
  <si>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</si>
  <si>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</si>
  <si>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</si>
  <si>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</si>
  <si>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</si>
  <si>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</si>
  <si>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</si>
  <si>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</si>
  <si>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</si>
  <si>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</si>
  <si>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</si>
  <si>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</si>
  <si>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</si>
  <si>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</si>
  <si>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</si>
  <si>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</si>
  <si>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</si>
  <si>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</si>
  <si>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</si>
  <si>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</si>
  <si>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</si>
  <si>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</si>
  <si>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</si>
  <si>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</si>
  <si>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</si>
  <si>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</si>
  <si>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</si>
  <si>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</si>
  <si>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</si>
  <si>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</si>
  <si>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</si>
  <si>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</si>
  <si>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</si>
  <si>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</si>
  <si>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</si>
  <si>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</si>
  <si>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</si>
  <si>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</si>
  <si>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</si>
  <si>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</si>
  <si>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</si>
  <si>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</si>
  <si>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</si>
  <si>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</si>
  <si>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</si>
  <si>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</si>
  <si>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</si>
  <si>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</si>
  <si>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</si>
  <si>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</si>
  <si>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</si>
  <si>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</si>
  <si>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</si>
  <si>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</si>
  <si>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</si>
  <si>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</si>
  <si>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</si>
  <si>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</si>
  <si>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</si>
  <si>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</si>
  <si>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</si>
  <si>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</si>
  <si>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</si>
  <si>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</si>
  <si>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</si>
  <si>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</si>
  <si>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</si>
  <si>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</si>
  <si>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</si>
  <si>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</si>
  <si>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</si>
  <si>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</si>
  <si>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</si>
  <si>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</si>
  <si>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</si>
  <si>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</si>
  <si>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</si>
  <si>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</si>
  <si>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</si>
  <si>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</si>
  <si>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</si>
  <si>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</si>
  <si>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</si>
  <si>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</si>
  <si>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</si>
  <si>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</si>
  <si>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</si>
  <si>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</si>
  <si>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</si>
  <si>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</si>
  <si>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</si>
  <si>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</si>
  <si>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</si>
  <si>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</si>
  <si>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</si>
  <si>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</si>
  <si>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</si>
  <si>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</si>
  <si>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</si>
  <si>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</si>
  <si>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</si>
  <si>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</si>
  <si>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</si>
  <si>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</si>
  <si>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</si>
  <si>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</si>
  <si>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</si>
  <si>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</si>
  <si>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</si>
  <si>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</si>
  <si>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</si>
  <si>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</si>
  <si>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</si>
  <si>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</si>
  <si>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</si>
  <si>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</si>
  <si>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</si>
  <si>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</si>
  <si>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</si>
  <si>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</si>
  <si>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</si>
  <si>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</si>
  <si>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</si>
  <si>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</si>
  <si>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</si>
  <si>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</si>
  <si>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</si>
  <si>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</si>
  <si>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</si>
  <si>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</si>
  <si>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</si>
  <si>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</si>
  <si>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</si>
  <si>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</si>
  <si>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</si>
  <si>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</si>
  <si>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</si>
  <si>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</si>
  <si>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</si>
  <si>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</si>
  <si>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</si>
  <si>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</si>
  <si>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</si>
  <si>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</si>
  <si>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</si>
  <si>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</si>
  <si>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</si>
  <si>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</si>
  <si>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</si>
  <si>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</si>
  <si>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</si>
  <si>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</si>
  <si>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</si>
  <si>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</si>
  <si>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</si>
  <si>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</si>
  <si>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</si>
  <si>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</si>
  <si>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</si>
  <si>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</si>
  <si>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</si>
  <si>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</si>
  <si>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</si>
  <si>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</si>
  <si>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</si>
  <si>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</si>
  <si>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</si>
  <si>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</si>
  <si>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</si>
  <si>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</si>
  <si>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</si>
  <si>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</si>
  <si>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</si>
  <si>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</si>
  <si>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</si>
  <si>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</si>
  <si>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</si>
  <si>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</si>
  <si>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</si>
  <si>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</si>
  <si>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</si>
  <si>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</si>
  <si>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</si>
  <si>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</si>
  <si>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</si>
  <si>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</si>
  <si>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</si>
  <si>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</si>
  <si>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</si>
  <si>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</si>
  <si>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</si>
  <si>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</si>
  <si>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</si>
  <si>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</si>
  <si>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</si>
  <si>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</si>
  <si>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</si>
  <si>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</si>
  <si>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</si>
  <si>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</si>
  <si>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</si>
  <si>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</si>
  <si>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</si>
  <si>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</si>
  <si>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</si>
  <si>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</si>
  <si>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</si>
  <si>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</si>
  <si>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</si>
  <si>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</si>
  <si>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</si>
  <si>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</si>
  <si>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</si>
  <si>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</si>
  <si>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</si>
  <si>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</si>
  <si>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</si>
  <si>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</si>
  <si>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</si>
  <si>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</si>
  <si>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</si>
  <si>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</si>
  <si>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</si>
  <si>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</si>
  <si>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</si>
  <si>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</si>
  <si>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</si>
  <si>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</si>
  <si>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</si>
  <si>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</si>
  <si>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</si>
  <si>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</si>
  <si>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</si>
  <si>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</si>
  <si>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</si>
  <si>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</si>
  <si>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</si>
  <si>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</si>
  <si>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</si>
  <si>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</si>
  <si>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</si>
  <si>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</si>
  <si>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</si>
  <si>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</si>
  <si>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</si>
  <si>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</si>
  <si>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</si>
  <si>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</si>
  <si>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</si>
  <si>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</si>
  <si>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</si>
  <si>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</si>
  <si>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</si>
  <si>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</si>
  <si>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</si>
  <si>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</si>
  <si>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</si>
  <si>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</si>
  <si>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</si>
  <si>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</si>
  <si>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</si>
  <si>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</si>
  <si>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</si>
  <si>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</si>
  <si>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</si>
  <si>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</si>
  <si>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</si>
  <si>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</si>
  <si>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</si>
  <si>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</si>
  <si>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</si>
  <si>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</si>
  <si>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</si>
  <si>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</si>
  <si>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</si>
  <si>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</si>
  <si>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</si>
  <si>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</si>
  <si>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</si>
  <si>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</si>
  <si>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</si>
  <si>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</si>
  <si>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</si>
  <si>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</si>
  <si>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</si>
  <si>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</si>
  <si>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</si>
  <si>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</si>
  <si>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</si>
  <si>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</si>
  <si>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</si>
  <si>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</si>
  <si>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</si>
  <si>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</si>
  <si>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</si>
  <si>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</si>
  <si>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</si>
  <si>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</si>
  <si>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</si>
  <si>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</si>
  <si>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</si>
  <si>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</si>
  <si>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</si>
  <si>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</si>
  <si>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</si>
  <si>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</si>
  <si>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</si>
  <si>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</si>
  <si>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</si>
  <si>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</si>
  <si>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</si>
  <si>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</si>
  <si>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</si>
  <si>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</si>
  <si>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</si>
  <si>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</si>
  <si>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</si>
  <si>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</si>
  <si>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</si>
  <si>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</si>
  <si>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</si>
  <si>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</si>
  <si>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</si>
  <si>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</si>
  <si>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</si>
  <si>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</si>
  <si>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</si>
  <si>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</si>
  <si>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</si>
  <si>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</si>
  <si>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</si>
  <si>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</si>
  <si>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</si>
  <si>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</si>
  <si>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</si>
  <si>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</si>
  <si>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</si>
  <si>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</si>
  <si>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</si>
  <si>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</si>
  <si>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</si>
  <si>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</si>
  <si>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</si>
  <si>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</si>
  <si>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</si>
  <si>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</si>
  <si>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</si>
  <si>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</si>
  <si>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</si>
  <si>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</si>
  <si>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</si>
  <si>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</si>
  <si>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</si>
  <si>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</si>
  <si>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</si>
  <si>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</si>
  <si>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</si>
  <si>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</si>
  <si>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</si>
  <si>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</si>
  <si>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</si>
  <si>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</si>
  <si>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</si>
  <si>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</si>
  <si>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</si>
  <si>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</si>
  <si>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</si>
  <si>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</si>
  <si>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</si>
  <si>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</si>
  <si>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</si>
  <si>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</si>
  <si>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</si>
  <si>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</si>
  <si>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</si>
  <si>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</si>
  <si>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</si>
  <si>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</si>
  <si>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</si>
  <si>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</si>
  <si>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</si>
  <si>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</si>
  <si>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</si>
  <si>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</si>
  <si>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</si>
  <si>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</si>
  <si>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</si>
  <si>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</si>
  <si>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</si>
  <si>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</si>
  <si>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</si>
  <si>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</si>
  <si>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</si>
  <si>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</si>
  <si>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</si>
  <si>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</si>
  <si>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</si>
  <si>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</si>
  <si>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</si>
  <si>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</si>
  <si>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</si>
  <si>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</si>
  <si>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</si>
  <si>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</si>
  <si>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</si>
  <si>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</si>
  <si>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</si>
  <si>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</si>
  <si>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</si>
  <si>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</si>
  <si>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</si>
  <si>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</si>
  <si>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</si>
  <si>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</si>
  <si>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</si>
  <si>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</si>
  <si>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</si>
  <si>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</si>
  <si>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</si>
  <si>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</si>
  <si>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</si>
  <si>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</si>
  <si>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</si>
  <si>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</si>
  <si>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</si>
  <si>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</si>
  <si>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</si>
  <si>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</si>
  <si>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</si>
  <si>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</si>
  <si>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</si>
  <si>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</si>
  <si>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</si>
  <si>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</si>
  <si>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</si>
  <si>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</si>
  <si>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</si>
  <si>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</si>
  <si>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</si>
  <si>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</si>
  <si>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</si>
  <si>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</si>
  <si>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</si>
  <si>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</si>
  <si>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</si>
  <si>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</si>
  <si>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</si>
  <si>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</si>
  <si>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</si>
  <si>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</si>
  <si>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</si>
  <si>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</si>
  <si>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</si>
  <si>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</si>
  <si>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</si>
  <si>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</si>
  <si>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</si>
  <si>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</si>
  <si>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</si>
  <si>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</si>
  <si>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</si>
  <si>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</si>
  <si>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</si>
  <si>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</si>
  <si>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</si>
  <si>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</si>
  <si>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</si>
  <si>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</si>
  <si>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</si>
  <si>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</si>
  <si>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</si>
  <si>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</si>
  <si>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</si>
  <si>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</si>
  <si>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</si>
  <si>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</si>
  <si>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</si>
  <si>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</si>
  <si>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</si>
  <si>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</si>
  <si>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</si>
  <si>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</si>
  <si>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</si>
  <si>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</si>
  <si>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</si>
  <si>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</si>
  <si>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</si>
  <si>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</si>
  <si>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</si>
  <si>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</si>
  <si>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</si>
  <si>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</si>
  <si>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</si>
  <si>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</si>
  <si>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</si>
  <si>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</si>
  <si>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</si>
  <si>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</si>
  <si>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</si>
  <si>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</si>
  <si>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</si>
  <si>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</si>
  <si>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</si>
  <si>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</si>
  <si>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</si>
  <si>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</si>
  <si>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</si>
  <si>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</si>
  <si>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</si>
  <si>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</si>
  <si>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</si>
  <si>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</si>
  <si>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</si>
  <si>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</si>
  <si>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</si>
  <si>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</si>
  <si>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</si>
  <si>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</si>
  <si>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</si>
  <si>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</si>
  <si>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</si>
  <si>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</si>
  <si>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</si>
  <si>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</si>
  <si>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</si>
  <si>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</si>
  <si>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</si>
  <si>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</si>
  <si>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</si>
  <si>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</si>
  <si>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</si>
  <si>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</si>
  <si>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</si>
  <si>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</si>
  <si>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</si>
  <si>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</si>
  <si>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</si>
  <si>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</si>
  <si>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</si>
  <si>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</si>
  <si>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</si>
  <si>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</si>
  <si>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</si>
  <si>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</si>
  <si>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</si>
  <si>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</si>
  <si>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</si>
  <si>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</si>
  <si>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</si>
  <si>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</si>
  <si>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</si>
  <si>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</si>
  <si>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</si>
  <si>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</si>
  <si>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</si>
  <si>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</si>
  <si>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</si>
  <si>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</si>
  <si>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</si>
  <si>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</si>
  <si>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</si>
  <si>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</si>
  <si>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</si>
  <si>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</si>
  <si>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</si>
  <si>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</si>
  <si>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</si>
  <si>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</si>
  <si>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</si>
  <si>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</si>
  <si>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</si>
  <si>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</si>
  <si>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</si>
  <si>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</si>
  <si>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</si>
  <si>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</si>
  <si>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</si>
  <si>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</si>
  <si>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</si>
  <si>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</si>
  <si>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</si>
  <si>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</si>
  <si>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</si>
  <si>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</si>
  <si>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</si>
  <si>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</si>
  <si>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</si>
  <si>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</si>
  <si>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</si>
  <si>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</si>
  <si>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</si>
  <si>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</si>
  <si>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</si>
  <si>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</si>
  <si>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</si>
  <si>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</si>
  <si>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</si>
  <si>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</si>
  <si>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</si>
  <si>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</si>
  <si>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</si>
  <si>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</si>
  <si>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</si>
  <si>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</si>
  <si>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</si>
  <si>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</si>
  <si>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</si>
  <si>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</si>
  <si>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</si>
  <si>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</si>
  <si>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</si>
  <si>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</si>
  <si>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</si>
  <si>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</si>
  <si>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</si>
  <si>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</si>
  <si>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</si>
  <si>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</si>
  <si>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</si>
  <si>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</si>
  <si>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</si>
  <si>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</si>
  <si>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</si>
  <si>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</si>
  <si>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</si>
  <si>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</si>
  <si>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</si>
  <si>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</si>
  <si>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</si>
  <si>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</si>
  <si>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</si>
  <si>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</si>
  <si>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</si>
  <si>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</si>
  <si>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</si>
  <si>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</si>
  <si>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</si>
  <si>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</si>
  <si>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</si>
  <si>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</si>
  <si>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</si>
  <si>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</si>
  <si>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</si>
  <si>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</si>
  <si>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</si>
  <si>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</si>
  <si>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</si>
  <si>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</si>
  <si>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</si>
  <si>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</si>
  <si>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</si>
  <si>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</si>
  <si>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</si>
  <si>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</si>
  <si>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</si>
  <si>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</si>
  <si>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</si>
  <si>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</si>
  <si>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</si>
  <si>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</si>
  <si>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</si>
  <si>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</si>
  <si>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</si>
  <si>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</si>
  <si>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</si>
  <si>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</si>
  <si>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</si>
  <si>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</si>
  <si>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</si>
  <si>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</si>
  <si>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</si>
  <si>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</si>
  <si>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</si>
  <si>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</si>
  <si>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</si>
  <si>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</si>
  <si>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</si>
  <si>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</si>
  <si>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</si>
  <si>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</si>
  <si>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</si>
  <si>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</si>
  <si>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</si>
  <si>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</si>
  <si>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</si>
  <si>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</si>
  <si>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</si>
  <si>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</si>
  <si>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</si>
  <si>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</si>
  <si>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</si>
  <si>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</si>
  <si>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</si>
  <si>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</si>
  <si>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</si>
  <si>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</si>
  <si>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</si>
  <si>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</si>
  <si>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</si>
  <si>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</si>
  <si>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</si>
  <si>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</si>
  <si>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</si>
  <si>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</si>
  <si>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</si>
  <si>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</si>
  <si>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</si>
  <si>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</si>
  <si>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</si>
  <si>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</si>
  <si>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</si>
  <si>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</si>
  <si>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</si>
  <si>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</si>
  <si>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</si>
  <si>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</si>
  <si>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</si>
  <si>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</si>
  <si>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</si>
  <si>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</si>
  <si>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</si>
  <si>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</si>
  <si>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</si>
  <si>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</si>
  <si>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</si>
  <si>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</si>
  <si>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</si>
  <si>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</si>
  <si>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</si>
  <si>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</si>
  <si>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</si>
  <si>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</si>
  <si>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</si>
  <si>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</si>
  <si>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</si>
  <si>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</si>
  <si>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</si>
  <si>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</si>
  <si>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</si>
  <si>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</si>
  <si>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</si>
  <si>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</si>
  <si>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</si>
  <si>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</si>
  <si>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</si>
  <si>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</si>
  <si>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</si>
  <si>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</si>
  <si>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</si>
  <si>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</si>
  <si>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</si>
  <si>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</si>
  <si>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</si>
  <si>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</si>
  <si>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</si>
  <si>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</si>
  <si>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</si>
  <si>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</si>
  <si>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</si>
  <si>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</si>
  <si>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</si>
  <si>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</si>
  <si>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</si>
  <si>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</si>
  <si>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</si>
  <si>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</si>
  <si>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</si>
  <si>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</si>
  <si>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</si>
  <si>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</si>
  <si>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</si>
  <si>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</si>
  <si>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</si>
  <si>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</si>
  <si>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</si>
  <si>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</si>
  <si>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</si>
  <si>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</si>
  <si>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</si>
  <si>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</si>
  <si>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</si>
  <si>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</si>
  <si>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</si>
  <si>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</si>
  <si>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</si>
  <si>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</si>
  <si>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</si>
  <si>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</si>
  <si>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</si>
  <si>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</si>
  <si>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</si>
  <si>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</si>
  <si>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</si>
  <si>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</si>
  <si>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</si>
  <si>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</si>
  <si>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</si>
  <si>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</si>
  <si>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</si>
  <si>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</si>
  <si>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</si>
  <si>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</si>
  <si>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</si>
  <si>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</si>
  <si>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</si>
  <si>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</si>
  <si>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</si>
  <si>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</si>
  <si>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</si>
  <si>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</si>
  <si>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</si>
  <si>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</si>
  <si>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</si>
  <si>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</si>
  <si>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</si>
  <si>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</si>
  <si>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</si>
  <si>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</si>
  <si>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</si>
  <si>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</si>
  <si>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</si>
  <si>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</si>
  <si>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</si>
  <si>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</si>
  <si>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</si>
  <si>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</si>
  <si>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</si>
  <si>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</si>
  <si>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</si>
  <si>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</si>
  <si>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</si>
  <si>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</si>
  <si>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</si>
  <si>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</si>
  <si>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</si>
  <si>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</si>
  <si>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</si>
  <si>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</si>
  <si>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</si>
  <si>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</si>
  <si>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</si>
  <si>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</si>
  <si>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</si>
  <si>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</si>
  <si>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</si>
  <si>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</si>
  <si>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</si>
  <si>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</si>
  <si>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</si>
  <si>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</si>
  <si>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</si>
  <si>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</si>
  <si>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</si>
  <si>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</si>
  <si>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</si>
  <si>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</si>
  <si>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</si>
  <si>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</si>
  <si>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</si>
  <si>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</si>
  <si>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</si>
  <si>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</si>
  <si>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</si>
  <si>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</si>
  <si>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</si>
  <si>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</si>
  <si>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</si>
  <si>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</si>
  <si>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</si>
  <si>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</si>
  <si>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</si>
  <si>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</si>
  <si>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</si>
  <si>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</si>
  <si>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</si>
  <si>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</si>
  <si>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</si>
  <si>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</si>
  <si>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</si>
  <si>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</si>
  <si>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</si>
  <si>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</si>
  <si>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</si>
  <si>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</si>
  <si>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</si>
  <si>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</si>
  <si>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</si>
  <si>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</si>
  <si>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</si>
  <si>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</si>
  <si>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</si>
  <si>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</si>
  <si>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</si>
  <si>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</si>
  <si>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</si>
  <si>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</si>
  <si>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</si>
  <si>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</si>
  <si>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</si>
  <si>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</si>
  <si>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</si>
  <si>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</si>
  <si>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</si>
  <si>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</si>
  <si>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</si>
  <si>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</si>
  <si>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</si>
  <si>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</si>
  <si>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</si>
  <si>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</si>
  <si>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</si>
  <si>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</si>
  <si>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</si>
  <si>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</si>
  <si>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</si>
  <si>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</si>
  <si>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</si>
  <si>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</si>
  <si>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</si>
  <si>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</si>
  <si>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</si>
  <si>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</si>
  <si>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</si>
  <si>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</si>
  <si>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</si>
  <si>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</si>
  <si>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</si>
  <si>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</si>
  <si>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</si>
  <si>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</si>
  <si>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</si>
  <si>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</si>
  <si>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</si>
  <si>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</si>
  <si>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</si>
  <si>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</si>
  <si>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</si>
  <si>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</si>
  <si>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</si>
  <si>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</si>
  <si>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</si>
  <si>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</si>
  <si>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</si>
  <si>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</si>
  <si>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</si>
  <si>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</si>
  <si>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</si>
  <si>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</si>
  <si>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</si>
  <si>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</si>
  <si>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</si>
  <si>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</si>
  <si>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</si>
  <si>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</si>
  <si>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</si>
  <si>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</si>
  <si>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</si>
  <si>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</si>
  <si>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</si>
  <si>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</si>
  <si>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</si>
  <si>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</si>
  <si>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</si>
  <si>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</si>
  <si>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</si>
  <si>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</si>
  <si>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</si>
  <si>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</si>
  <si>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</si>
  <si>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</si>
  <si>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</si>
  <si>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</si>
  <si>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</si>
  <si>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</si>
  <si>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</si>
  <si>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</si>
  <si>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</si>
  <si>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</si>
  <si>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</si>
  <si>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</si>
  <si>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</si>
  <si>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</si>
  <si>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</si>
  <si>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</si>
  <si>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</si>
  <si>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</si>
  <si>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</si>
  <si>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</si>
  <si>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</si>
  <si>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</si>
  <si>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</si>
  <si>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</si>
  <si>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</si>
  <si>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</si>
  <si>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</si>
  <si>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</si>
  <si>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</si>
  <si>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</si>
  <si>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</si>
  <si>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</si>
  <si>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</si>
  <si>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</si>
  <si>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</si>
  <si>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</si>
  <si>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</si>
  <si>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</si>
  <si>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</si>
  <si>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</si>
  <si>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</si>
  <si>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</si>
  <si>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</si>
  <si>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</si>
  <si>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</si>
  <si>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</si>
  <si>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</si>
  <si>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</si>
  <si>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</si>
  <si>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</si>
  <si>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</si>
  <si>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</si>
  <si>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</si>
  <si>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</si>
  <si>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</si>
  <si>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</si>
  <si>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</si>
  <si>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</si>
  <si>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</si>
  <si>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</si>
  <si>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</si>
  <si>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</si>
  <si>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</si>
  <si>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</si>
  <si>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</si>
  <si>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</si>
  <si>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</si>
  <si>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</si>
  <si>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</si>
  <si>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</si>
  <si>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</si>
  <si>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</si>
  <si>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</si>
  <si>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</si>
  <si>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</si>
  <si>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</si>
  <si>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</si>
  <si>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</si>
  <si>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</si>
  <si>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</si>
  <si>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</si>
  <si>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</si>
  <si>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</si>
  <si>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</si>
  <si>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</si>
  <si>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</si>
  <si>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</si>
  <si>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</si>
  <si>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</si>
  <si>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</si>
  <si>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</si>
  <si>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</si>
  <si>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</si>
  <si>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</si>
  <si>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</si>
  <si>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</si>
  <si>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</si>
  <si>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</si>
  <si>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</si>
  <si>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</si>
  <si>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</si>
  <si>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</si>
  <si>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</si>
  <si>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</si>
  <si>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</si>
  <si>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</si>
  <si>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</si>
  <si>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</si>
  <si>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</si>
  <si>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</si>
  <si>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</si>
  <si>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</si>
  <si>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</si>
  <si>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</si>
  <si>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</si>
  <si>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</si>
  <si>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</si>
  <si>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</si>
  <si>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</si>
  <si>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</si>
  <si>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</si>
  <si>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</si>
  <si>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</si>
  <si>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</si>
  <si>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</si>
  <si>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</si>
  <si>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</si>
  <si>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</si>
  <si>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</si>
  <si>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</si>
  <si>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</si>
  <si>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</si>
  <si>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</si>
  <si>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</si>
  <si>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</si>
  <si>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</si>
  <si>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</si>
  <si>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</si>
  <si>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</si>
  <si>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</si>
  <si>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</si>
  <si>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</si>
  <si>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</si>
  <si>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</si>
  <si>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</si>
  <si>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</si>
  <si>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</si>
  <si>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</si>
  <si>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</si>
  <si>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</si>
  <si>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</si>
  <si>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</si>
  <si>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</si>
  <si>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</si>
  <si>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</si>
  <si>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</si>
  <si>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</si>
  <si>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</si>
  <si>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</si>
  <si>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</si>
  <si>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</si>
  <si>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</si>
  <si>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</si>
  <si>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</si>
  <si>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</si>
  <si>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</si>
  <si>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</si>
  <si>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</si>
  <si>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</si>
  <si>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</si>
  <si>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</si>
  <si>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</si>
  <si>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</si>
  <si>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</si>
  <si>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</si>
  <si>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</si>
  <si>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</si>
  <si>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</si>
  <si>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</si>
  <si>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</si>
  <si>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</si>
  <si>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</si>
  <si>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</si>
  <si>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</si>
  <si>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</si>
  <si>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</si>
  <si>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</si>
  <si>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</si>
  <si>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</si>
  <si>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</si>
  <si>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</si>
  <si>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</si>
  <si>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</si>
  <si>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</si>
  <si>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</si>
  <si>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</si>
  <si>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</si>
  <si>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</si>
  <si>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</si>
  <si>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</si>
  <si>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</si>
  <si>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</si>
  <si>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</si>
  <si>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</si>
  <si>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</si>
  <si>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</si>
  <si>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</si>
  <si>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</si>
  <si>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</si>
  <si>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</si>
  <si>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</si>
  <si>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</si>
  <si>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</si>
  <si>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</si>
  <si>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</si>
  <si>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</si>
  <si>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</si>
  <si>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</si>
  <si>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</si>
  <si>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</si>
  <si>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</si>
  <si>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</si>
  <si>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</si>
  <si>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</si>
  <si>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</si>
  <si>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</si>
  <si>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</si>
  <si>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</si>
  <si>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</si>
  <si>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</si>
  <si>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</si>
  <si>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</si>
  <si>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</si>
  <si>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</si>
  <si>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</si>
  <si>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</si>
  <si>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</si>
  <si>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</si>
  <si>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</si>
  <si>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</si>
  <si>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</si>
  <si>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</si>
  <si>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</si>
  <si>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</si>
  <si>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</si>
  <si>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</si>
  <si>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</si>
  <si>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</si>
  <si>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</si>
  <si>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</si>
  <si>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</si>
  <si>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</si>
  <si>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</si>
  <si>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</si>
  <si>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</si>
  <si>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</si>
  <si>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</si>
  <si>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</si>
  <si>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</si>
  <si>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</si>
  <si>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</si>
  <si>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</si>
  <si>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</si>
  <si>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</si>
  <si>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</si>
  <si>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</si>
  <si>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</si>
  <si>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</si>
  <si>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</si>
  <si>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</si>
  <si>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</si>
  <si>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</si>
  <si>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</si>
  <si>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</si>
  <si>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</si>
  <si>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</si>
  <si>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</si>
  <si>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</si>
  <si>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</si>
  <si>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</si>
  <si>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</si>
  <si>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</si>
  <si>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</si>
  <si>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</si>
  <si>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</si>
  <si>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</si>
  <si>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</si>
  <si>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</si>
  <si>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</si>
  <si>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</si>
  <si>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</si>
  <si>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</si>
  <si>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</si>
  <si>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</si>
  <si>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</si>
  <si>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</si>
  <si>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</si>
  <si>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</si>
  <si>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</si>
  <si>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</si>
  <si>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</si>
  <si>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</si>
  <si>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</si>
  <si>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</si>
  <si>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</si>
  <si>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</si>
  <si>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</si>
  <si>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</si>
  <si>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</si>
  <si>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</si>
  <si>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</si>
  <si>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</si>
  <si>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</si>
  <si>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</si>
  <si>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</si>
  <si>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</si>
  <si>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</si>
  <si>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</si>
  <si>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</si>
  <si>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</si>
  <si>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</si>
  <si>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</si>
  <si>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</si>
  <si>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</si>
  <si>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</si>
  <si>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</si>
  <si>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</si>
  <si>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</si>
  <si>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</si>
  <si>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</si>
  <si>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</si>
  <si>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</si>
  <si>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</si>
  <si>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</si>
  <si>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</si>
  <si>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</si>
  <si>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</si>
  <si>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</si>
  <si>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</si>
  <si>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</si>
  <si>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</si>
  <si>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</si>
  <si>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</si>
  <si>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</si>
  <si>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</si>
  <si>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</si>
  <si>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</si>
  <si>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</si>
  <si>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</si>
  <si>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</si>
  <si>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</si>
  <si>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</si>
  <si>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</si>
  <si>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</si>
  <si>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</si>
  <si>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</si>
  <si>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</si>
  <si>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</si>
  <si>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</si>
  <si>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</si>
  <si>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</si>
  <si>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</si>
  <si>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</si>
  <si>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</si>
  <si>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</si>
  <si>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</si>
  <si>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</si>
  <si>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</si>
  <si>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</si>
  <si>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</si>
  <si>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</si>
  <si>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</si>
  <si>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</si>
  <si>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</si>
  <si>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</si>
  <si>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</si>
  <si>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</si>
  <si>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</si>
  <si>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</si>
  <si>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</si>
  <si>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</si>
  <si>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</si>
  <si>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</si>
  <si>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</si>
  <si>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</si>
  <si>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</si>
  <si>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</si>
  <si>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</si>
  <si>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</si>
  <si>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</si>
  <si>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</si>
  <si>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</si>
  <si>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</si>
  <si>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</si>
  <si>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</si>
  <si>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</si>
  <si>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</si>
  <si>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</si>
  <si>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</si>
  <si>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</si>
  <si>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</si>
  <si>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</si>
  <si>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</si>
  <si>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</si>
  <si>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</si>
  <si>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</si>
  <si>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</si>
  <si>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</si>
  <si>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</si>
  <si>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</si>
  <si>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</si>
  <si>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</si>
  <si>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</si>
  <si>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</si>
  <si>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</si>
  <si>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</si>
  <si>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</si>
  <si>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</si>
  <si>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</si>
  <si>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</si>
  <si>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</si>
  <si>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</si>
  <si>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</si>
  <si>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</si>
  <si>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</si>
  <si>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</si>
  <si>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</si>
  <si>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</si>
  <si>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</si>
  <si>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</si>
  <si>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</si>
  <si>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</si>
  <si>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</si>
  <si>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</si>
  <si>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</si>
  <si>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</si>
  <si>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</si>
  <si>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</si>
  <si>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</si>
  <si>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</si>
  <si>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</si>
  <si>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</si>
  <si>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</si>
  <si>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</si>
  <si>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</si>
  <si>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</si>
  <si>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</si>
  <si>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</si>
  <si>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</si>
  <si>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</si>
  <si>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</si>
  <si>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</si>
  <si>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</si>
  <si>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</si>
  <si>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</si>
  <si>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</si>
  <si>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</si>
  <si>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</si>
  <si>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</si>
  <si>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</si>
  <si>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</si>
  <si>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</si>
  <si>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</si>
  <si>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</si>
  <si>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</si>
  <si>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</si>
  <si>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</si>
  <si>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</si>
  <si>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</si>
  <si>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</si>
  <si>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</si>
  <si>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</si>
  <si>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</si>
  <si>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</si>
  <si>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</si>
  <si>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</si>
  <si>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</si>
  <si>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</si>
  <si>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</si>
  <si>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</si>
  <si>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</si>
  <si>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</si>
  <si>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</si>
  <si>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</si>
  <si>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</si>
  <si>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</si>
  <si>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</si>
  <si>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</si>
  <si>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</si>
  <si>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</si>
  <si>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</si>
  <si>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</si>
  <si>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</si>
  <si>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</si>
  <si>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</si>
  <si>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</si>
  <si>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</si>
  <si>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</si>
  <si>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</si>
  <si>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</si>
  <si>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</si>
  <si>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</si>
  <si>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</si>
  <si>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</si>
  <si>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</si>
  <si>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</si>
  <si>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</si>
  <si>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</si>
  <si>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</si>
  <si>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</si>
  <si>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</si>
  <si>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</si>
  <si>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</si>
  <si>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</si>
  <si>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</si>
  <si>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</si>
  <si>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</si>
  <si>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</si>
  <si>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</si>
  <si>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</si>
  <si>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</si>
  <si>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</si>
  <si>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</si>
  <si>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</si>
  <si>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</si>
  <si>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</si>
  <si>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</si>
  <si>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</si>
  <si>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</si>
  <si>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</si>
  <si>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</si>
  <si>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</si>
  <si>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</si>
  <si>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</si>
  <si>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</si>
  <si>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</si>
  <si>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</si>
  <si>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</si>
  <si>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</si>
  <si>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</si>
  <si>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</si>
  <si>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</si>
  <si>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</si>
  <si>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</si>
  <si>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</si>
  <si>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</si>
  <si>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</si>
  <si>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</si>
  <si>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</si>
  <si>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</si>
  <si>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</si>
  <si>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</si>
  <si>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</si>
  <si>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</si>
  <si>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</si>
  <si>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</si>
  <si>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</si>
  <si>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</si>
  <si>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</si>
  <si>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</si>
  <si>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</si>
  <si>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</si>
  <si>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</si>
  <si>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</si>
  <si>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</si>
  <si>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</si>
  <si>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</si>
  <si>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</si>
  <si>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</si>
  <si>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</si>
  <si>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</si>
  <si>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</si>
  <si>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</si>
  <si>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</si>
  <si>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</si>
  <si>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</si>
  <si>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</si>
  <si>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</si>
  <si>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</si>
  <si>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</si>
  <si>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</si>
  <si>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</si>
  <si>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</si>
  <si>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</si>
  <si>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</si>
  <si>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</si>
  <si>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</si>
  <si>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</si>
  <si>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</si>
  <si>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</si>
  <si>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</si>
  <si>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</si>
  <si>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</si>
  <si>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</si>
  <si>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</si>
  <si>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</si>
  <si>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</si>
  <si>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</si>
  <si>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</si>
  <si>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</si>
  <si>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</si>
  <si>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</si>
  <si>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</si>
  <si>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</si>
  <si>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</si>
  <si>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</si>
  <si>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</si>
  <si>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</si>
  <si>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</si>
  <si>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</si>
  <si>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</si>
  <si>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</si>
  <si>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</si>
  <si>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</si>
  <si>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</si>
  <si>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</si>
  <si>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</si>
  <si>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</si>
  <si>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</si>
  <si>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</si>
  <si>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</si>
  <si>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</si>
  <si>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</si>
  <si>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</si>
  <si>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</si>
  <si>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</si>
  <si>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</si>
  <si>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</si>
  <si>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</si>
  <si>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</si>
  <si>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</si>
  <si>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</si>
  <si>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</si>
  <si>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</si>
  <si>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</si>
  <si>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</si>
  <si>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</si>
  <si>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</si>
  <si>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</si>
  <si>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</si>
  <si>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</si>
  <si>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</si>
  <si>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</si>
  <si>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</si>
  <si>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</si>
  <si>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</si>
  <si>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</si>
  <si>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</si>
  <si>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</si>
  <si>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</si>
  <si>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</si>
  <si>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</si>
  <si>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</si>
  <si>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</si>
  <si>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</si>
  <si>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</si>
  <si>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</si>
  <si>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</si>
  <si>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</si>
  <si>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</si>
  <si>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</si>
  <si>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</si>
  <si>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</si>
  <si>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</si>
  <si>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</si>
  <si>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</si>
  <si>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</si>
  <si>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</si>
  <si>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</si>
  <si>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</si>
  <si>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</si>
  <si>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</si>
  <si>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</si>
  <si>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</si>
  <si>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</si>
  <si>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</si>
  <si>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</si>
  <si>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</si>
  <si>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</si>
  <si>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</si>
  <si>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</si>
  <si>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</si>
  <si>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</si>
  <si>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</si>
  <si>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</si>
  <si>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</si>
  <si>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</si>
  <si>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</si>
  <si>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</si>
  <si>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</si>
  <si>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</si>
  <si>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</si>
  <si>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</si>
  <si>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</si>
  <si>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</si>
  <si>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</si>
  <si>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</si>
  <si>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</si>
  <si>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</si>
  <si>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</si>
  <si>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</si>
  <si>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</si>
  <si>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</si>
  <si>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</si>
  <si>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</si>
  <si>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</si>
  <si>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</si>
  <si>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</si>
  <si>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</si>
  <si>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</si>
  <si>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</si>
  <si>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</si>
  <si>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</si>
  <si>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</si>
  <si>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</si>
  <si>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</si>
  <si>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</si>
  <si>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</si>
  <si>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</si>
  <si>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</si>
  <si>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</si>
  <si>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</si>
  <si>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</si>
  <si>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</si>
  <si>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</si>
  <si>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</si>
  <si>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</si>
  <si>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</si>
  <si>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</si>
  <si>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</si>
  <si>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</si>
  <si>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</si>
  <si>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</si>
  <si>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</si>
  <si>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</si>
  <si>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</si>
  <si>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</si>
  <si>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</si>
  <si>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</si>
  <si>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</si>
  <si>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</si>
  <si>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</si>
  <si>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</si>
  <si>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</si>
  <si>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</si>
  <si>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</si>
  <si>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</si>
  <si>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</si>
  <si>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</si>
  <si>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</si>
  <si>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</si>
  <si>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</si>
  <si>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</si>
  <si>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</si>
  <si>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</si>
  <si>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</si>
  <si>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</si>
  <si>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</si>
  <si>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</si>
  <si>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</si>
  <si>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</si>
  <si>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</si>
  <si>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</si>
  <si>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</si>
  <si>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</si>
  <si>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</si>
  <si>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</si>
  <si>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</si>
  <si>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</si>
  <si>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</si>
  <si>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</si>
  <si>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</si>
  <si>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</si>
  <si>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</si>
  <si>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</si>
  <si>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</si>
  <si>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</si>
  <si>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</si>
  <si>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</si>
  <si>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</si>
  <si>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</si>
  <si>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</si>
  <si>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</si>
  <si>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</si>
  <si>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</si>
  <si>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</si>
  <si>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</si>
  <si>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</si>
  <si>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</si>
  <si>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</si>
  <si>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</si>
  <si>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</si>
  <si>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</si>
  <si>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</si>
  <si>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</si>
  <si>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</si>
  <si>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</si>
  <si>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</si>
  <si>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</si>
  <si>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</si>
  <si>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</si>
  <si>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</si>
  <si>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</si>
  <si>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</si>
  <si>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</si>
  <si>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</si>
  <si>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</si>
  <si>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</si>
  <si>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</si>
  <si>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</si>
  <si>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</si>
  <si>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</si>
  <si>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</si>
  <si>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</si>
  <si>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</si>
  <si>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</si>
  <si>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</si>
  <si>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</si>
  <si>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</si>
  <si>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</si>
  <si>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</si>
  <si>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</si>
  <si>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</si>
  <si>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</si>
  <si>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</si>
  <si>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</si>
  <si>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</si>
  <si>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</si>
  <si>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</si>
  <si>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</si>
  <si>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</si>
  <si>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</si>
  <si>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</si>
  <si>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</si>
  <si>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</si>
  <si>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</si>
  <si>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</si>
  <si>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</si>
  <si>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</si>
  <si>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</si>
  <si>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</si>
  <si>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</si>
  <si>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</si>
  <si>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</si>
  <si>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</si>
  <si>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</si>
  <si>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</si>
  <si>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</si>
  <si>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</si>
  <si>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</si>
  <si>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</si>
  <si>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</si>
  <si>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</si>
  <si>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</si>
  <si>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</si>
  <si>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</si>
  <si>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</si>
  <si>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</si>
  <si>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</si>
  <si>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</si>
  <si>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</si>
  <si>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</si>
  <si>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</si>
  <si>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</si>
  <si>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</si>
  <si>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</si>
  <si>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</si>
  <si>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</si>
  <si>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</si>
  <si>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</si>
  <si>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</si>
  <si>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</si>
  <si>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</si>
  <si>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</si>
  <si>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</si>
  <si>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</si>
  <si>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</si>
  <si>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</si>
  <si>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</si>
  <si>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</si>
  <si>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</si>
  <si>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</si>
  <si>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</si>
  <si>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</si>
  <si>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</si>
  <si>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</si>
  <si>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</si>
  <si>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</si>
  <si>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</si>
  <si>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</si>
  <si>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</si>
  <si>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</si>
  <si>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</si>
  <si>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</si>
  <si>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</si>
  <si>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</si>
  <si>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</si>
  <si>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</si>
  <si>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</si>
  <si>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</si>
  <si>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</si>
  <si>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</si>
  <si>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</si>
  <si>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</si>
  <si>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</si>
  <si>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</si>
  <si>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</si>
  <si>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</si>
  <si>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</si>
  <si>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</si>
  <si>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</si>
  <si>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</si>
  <si>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</si>
  <si>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</si>
  <si>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</si>
  <si>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</si>
  <si>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</si>
  <si>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</si>
  <si>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</si>
  <si>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</si>
  <si>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</si>
  <si>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</si>
  <si>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</si>
  <si>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</si>
  <si>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</si>
  <si>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</si>
  <si>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</si>
  <si>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</si>
  <si>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</si>
  <si>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</si>
  <si>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</si>
  <si>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</si>
  <si>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</si>
  <si>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</si>
  <si>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</si>
  <si>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</si>
  <si>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</si>
  <si>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</si>
  <si>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</si>
  <si>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</si>
  <si>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</si>
  <si>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</si>
  <si>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</si>
  <si>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</si>
  <si>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</si>
  <si>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</si>
  <si>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</si>
  <si>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</si>
  <si>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</si>
  <si>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</si>
  <si>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</si>
  <si>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</si>
  <si>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</si>
  <si>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</si>
  <si>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</si>
  <si>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</si>
  <si>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</si>
  <si>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</si>
  <si>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</si>
  <si>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</si>
  <si>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</si>
  <si>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</si>
  <si>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</si>
  <si>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</si>
  <si>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</si>
  <si>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</si>
  <si>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</si>
  <si>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</si>
  <si>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</si>
  <si>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</si>
  <si>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</si>
  <si>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</si>
  <si>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</si>
  <si>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</si>
  <si>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</si>
  <si>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</si>
  <si>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</si>
  <si>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</si>
  <si>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</si>
  <si>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</si>
  <si>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</si>
  <si>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</si>
  <si>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</si>
  <si>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</si>
  <si>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</si>
  <si>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</si>
  <si>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</si>
  <si>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</si>
  <si>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</si>
  <si>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</si>
  <si>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</si>
  <si>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</si>
  <si>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</si>
  <si>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</si>
  <si>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</si>
  <si>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</si>
  <si>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</si>
  <si>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</si>
  <si>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</si>
  <si>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</si>
  <si>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</si>
  <si>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</si>
  <si>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</si>
  <si>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</si>
  <si>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</si>
  <si>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</si>
  <si>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</si>
  <si>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</si>
  <si>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</si>
  <si>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</si>
  <si>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</si>
  <si>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</si>
  <si>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</si>
  <si>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</si>
  <si>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</si>
  <si>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</si>
  <si>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</si>
  <si>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</si>
  <si>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</si>
  <si>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</si>
  <si>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</si>
  <si>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</si>
  <si>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</si>
  <si>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</si>
  <si>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</si>
  <si>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</si>
  <si>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</si>
  <si>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</si>
  <si>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</si>
  <si>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</si>
  <si>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</si>
  <si>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</si>
  <si>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</si>
  <si>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</si>
  <si>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</si>
  <si>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</si>
  <si>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</si>
  <si>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</si>
  <si>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</si>
  <si>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</si>
  <si>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</si>
  <si>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</si>
  <si>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</si>
  <si>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</si>
  <si>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</si>
  <si>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</si>
  <si>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</si>
  <si>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</si>
  <si>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</si>
  <si>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</si>
  <si>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</si>
  <si>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</si>
  <si>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</si>
  <si>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</si>
  <si>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</si>
  <si>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</si>
  <si>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</si>
  <si>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</si>
  <si>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</si>
  <si>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</si>
  <si>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</si>
  <si>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</si>
  <si>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</si>
  <si>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</si>
  <si>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</si>
  <si>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</si>
  <si>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</si>
  <si>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</si>
  <si>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</si>
  <si>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</si>
  <si>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</si>
  <si>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</si>
  <si>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</si>
  <si>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</si>
  <si>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</si>
  <si>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</si>
  <si>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</si>
  <si>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</si>
  <si>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</si>
  <si>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</si>
  <si>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</si>
  <si>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</si>
  <si>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</si>
  <si>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</si>
  <si>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</si>
  <si>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</si>
  <si>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</si>
  <si>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</si>
  <si>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</si>
  <si>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</si>
  <si>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</si>
  <si>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</si>
  <si>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</si>
  <si>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</si>
  <si>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</si>
  <si>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</si>
  <si>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</si>
  <si>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</si>
  <si>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</si>
  <si>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</si>
  <si>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</si>
  <si>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</si>
  <si>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</si>
  <si>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</si>
  <si>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</si>
  <si>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</si>
  <si>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</si>
  <si>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</si>
  <si>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</si>
  <si>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</si>
  <si>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</si>
  <si>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</si>
  <si>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</si>
  <si>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</si>
  <si>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</si>
  <si>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</si>
  <si>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</si>
  <si>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</si>
  <si>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</si>
  <si>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</si>
  <si>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</si>
  <si>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</si>
  <si>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</si>
  <si>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</si>
  <si>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</si>
  <si>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</si>
  <si>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</si>
  <si>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</si>
  <si>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</si>
  <si>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</si>
  <si>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</si>
  <si>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</si>
  <si>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</si>
  <si>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</si>
  <si>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</si>
  <si>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</si>
  <si>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</si>
  <si>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</si>
  <si>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</si>
  <si>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</si>
  <si>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</si>
  <si>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</si>
  <si>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</si>
  <si>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</si>
  <si>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</si>
  <si>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</si>
  <si>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</si>
  <si>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</si>
  <si>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</si>
  <si>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</si>
  <si>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</si>
  <si>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</si>
  <si>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</si>
  <si>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</si>
  <si>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</si>
  <si>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</si>
  <si>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</si>
  <si>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</si>
  <si>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</si>
  <si>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</si>
  <si>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</si>
  <si>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</si>
  <si>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</si>
  <si>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</si>
  <si>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</si>
  <si>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</si>
  <si>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</si>
  <si>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</si>
  <si>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</si>
  <si>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</si>
  <si>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</si>
  <si>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</si>
  <si>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</si>
  <si>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</si>
  <si>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</si>
  <si>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</si>
  <si>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</si>
  <si>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</si>
  <si>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</si>
  <si>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</si>
  <si>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</si>
  <si>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</si>
  <si>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</si>
  <si>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</si>
  <si>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</si>
  <si>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</si>
  <si>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</si>
  <si>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</si>
  <si>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</si>
  <si>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</si>
  <si>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</si>
  <si>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</si>
  <si>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</si>
  <si>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</si>
  <si>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</si>
  <si>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</si>
  <si>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</si>
  <si>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</si>
  <si>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</si>
  <si>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</si>
  <si>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</si>
  <si>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</si>
  <si>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</si>
  <si>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</si>
  <si>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</si>
  <si>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</si>
  <si>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</si>
  <si>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</si>
  <si>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</si>
  <si>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</si>
  <si>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</si>
  <si>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</si>
  <si>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</si>
  <si>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</si>
  <si>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</si>
  <si>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</si>
  <si>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</si>
  <si>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</si>
  <si>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</si>
  <si>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</si>
  <si>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</si>
  <si>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</si>
  <si>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</si>
  <si>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</si>
  <si>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</si>
  <si>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</si>
  <si>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</si>
  <si>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</si>
  <si>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</si>
  <si>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</si>
  <si>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</si>
  <si>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</si>
  <si>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</si>
  <si>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</si>
  <si>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</si>
  <si>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</si>
  <si>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</si>
  <si>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</si>
  <si>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</si>
  <si>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</si>
  <si>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</si>
  <si>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</si>
  <si>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</si>
  <si>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</si>
  <si>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</si>
  <si>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</si>
  <si>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</si>
  <si>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</si>
  <si>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</si>
  <si>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</si>
  <si>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</si>
  <si>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</si>
  <si>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</si>
  <si>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</si>
  <si>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</si>
  <si>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</si>
  <si>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</si>
  <si>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</si>
  <si>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</si>
  <si>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</si>
  <si>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</si>
  <si>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</si>
  <si>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</si>
  <si>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</si>
  <si>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</si>
  <si>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</si>
  <si>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</si>
  <si>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</si>
  <si>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</si>
  <si>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</si>
  <si>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</si>
  <si>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</si>
  <si>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</si>
  <si>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</si>
  <si>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</si>
  <si>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</si>
  <si>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</si>
  <si>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</si>
  <si>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</si>
  <si>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</si>
  <si>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</si>
  <si>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</si>
  <si>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</si>
  <si>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</si>
  <si>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</si>
  <si>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</si>
  <si>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</si>
  <si>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</si>
  <si>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</si>
  <si>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</si>
  <si>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</si>
  <si>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</si>
  <si>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</si>
  <si>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</si>
  <si>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</si>
  <si>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</si>
  <si>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</si>
  <si>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</si>
  <si>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</si>
  <si>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</si>
  <si>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</si>
  <si>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</si>
  <si>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</si>
  <si>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</si>
  <si>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</si>
  <si>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</si>
  <si>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</si>
  <si>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</si>
  <si>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</si>
  <si>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</si>
  <si>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</si>
  <si>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</si>
  <si>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</si>
  <si>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</si>
  <si>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</si>
  <si>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</si>
  <si>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</si>
  <si>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</si>
  <si>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</si>
  <si>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</si>
  <si>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</si>
  <si>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</si>
  <si>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</si>
  <si>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</si>
  <si>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</si>
  <si>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</si>
  <si>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</si>
  <si>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</si>
  <si>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</si>
  <si>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</si>
  <si>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</si>
  <si>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</si>
  <si>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</si>
  <si>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</si>
  <si>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</si>
  <si>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</si>
  <si>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</si>
  <si>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</si>
  <si>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</si>
  <si>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</si>
  <si>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</si>
  <si>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</si>
  <si>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</si>
  <si>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</si>
  <si>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</si>
  <si>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</si>
  <si>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</si>
  <si>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</si>
  <si>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</si>
  <si>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</si>
  <si>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</si>
  <si>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</si>
  <si>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</si>
  <si>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</si>
  <si>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</si>
  <si>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</si>
  <si>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</si>
  <si>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</si>
  <si>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</si>
  <si>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</si>
  <si>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</si>
  <si>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</si>
  <si>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</si>
  <si>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</si>
  <si>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</si>
  <si>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</si>
  <si>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</si>
  <si>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</si>
  <si>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</si>
  <si>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</si>
  <si>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</si>
  <si>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</si>
  <si>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</si>
  <si>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</si>
  <si>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</si>
  <si>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</si>
  <si>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</si>
  <si>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</si>
  <si>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</si>
  <si>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</si>
  <si>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</si>
  <si>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</si>
  <si>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</si>
  <si>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</si>
  <si>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</si>
  <si>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</si>
  <si>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</si>
  <si>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</si>
  <si>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</si>
  <si>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</si>
  <si>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</si>
  <si>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</si>
  <si>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</si>
  <si>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</si>
  <si>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</si>
  <si>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</si>
  <si>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</si>
  <si>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</si>
  <si>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</si>
  <si>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</si>
  <si>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</si>
  <si>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</si>
  <si>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</si>
  <si>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</si>
  <si>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</si>
  <si>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</si>
  <si>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</si>
  <si>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</si>
  <si>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</si>
  <si>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</si>
  <si>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</si>
  <si>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</si>
  <si>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</si>
  <si>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</si>
  <si>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</si>
  <si>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</si>
  <si>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</si>
  <si>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</si>
  <si>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</si>
  <si>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</si>
  <si>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</si>
  <si>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</si>
  <si>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</si>
  <si>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</si>
  <si>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</si>
  <si>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</si>
  <si>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</si>
  <si>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</si>
  <si>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</si>
  <si>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</si>
  <si>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</si>
  <si>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</si>
  <si>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</si>
  <si>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</si>
  <si>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</si>
  <si>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</si>
  <si>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</si>
  <si>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</si>
  <si>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</si>
  <si>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</si>
  <si>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</si>
  <si>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</si>
  <si>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</si>
  <si>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</si>
  <si>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</si>
  <si>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</si>
  <si>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</si>
  <si>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</si>
  <si>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</si>
  <si>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</si>
  <si>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</si>
  <si>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</si>
  <si>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</si>
  <si>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</si>
  <si>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</si>
  <si>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</si>
  <si>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</si>
  <si>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</si>
  <si>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</si>
  <si>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</si>
  <si>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</si>
  <si>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</si>
  <si>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</si>
  <si>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</si>
  <si>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</si>
  <si>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</si>
  <si>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</si>
  <si>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</si>
  <si>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</si>
  <si>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</si>
  <si>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</si>
  <si>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</si>
  <si>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</si>
  <si>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</si>
  <si>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</si>
  <si>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</si>
  <si>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</si>
  <si>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</si>
  <si>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</si>
  <si>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</si>
  <si>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</si>
  <si>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</si>
  <si>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</si>
  <si>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</si>
  <si>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</si>
  <si>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</si>
  <si>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</si>
  <si>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</si>
  <si>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</si>
  <si>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</si>
  <si>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</si>
  <si>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</si>
  <si>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</si>
  <si>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</si>
  <si>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</si>
  <si>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</si>
  <si>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</si>
  <si>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</si>
  <si>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</si>
  <si>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</si>
  <si>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</si>
  <si>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</si>
  <si>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</si>
  <si>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</si>
  <si>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</si>
  <si>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</si>
  <si>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</si>
  <si>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</si>
  <si>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</si>
  <si>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</si>
  <si>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</si>
  <si>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</si>
  <si>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</si>
  <si>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</si>
  <si>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</si>
  <si>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</si>
  <si>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</si>
  <si>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</si>
  <si>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</si>
  <si>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</si>
  <si>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</si>
  <si>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</si>
  <si>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</si>
  <si>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</si>
  <si>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</si>
  <si>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</si>
  <si>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</si>
  <si>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</si>
  <si>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</si>
  <si>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</si>
  <si>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</si>
  <si>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</si>
  <si>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</si>
  <si>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</si>
  <si>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</si>
  <si>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</si>
  <si>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</si>
  <si>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</si>
  <si>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</si>
  <si>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</si>
  <si>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</si>
  <si>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</si>
  <si>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</si>
  <si>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</si>
  <si>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</si>
  <si>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</si>
  <si>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</si>
  <si>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</si>
  <si>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</si>
  <si>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</si>
  <si>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</si>
  <si>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</si>
  <si>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</si>
  <si>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</si>
  <si>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</si>
  <si>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</si>
  <si>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</si>
  <si>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</si>
  <si>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</si>
  <si>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</si>
  <si>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</si>
  <si>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</si>
  <si>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</si>
  <si>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</si>
  <si>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</si>
  <si>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</si>
  <si>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</si>
  <si>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</si>
  <si>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</si>
  <si>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</si>
  <si>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</si>
  <si>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</si>
  <si>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</si>
  <si>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</si>
  <si>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</si>
  <si>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</si>
  <si>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</si>
  <si>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</si>
  <si>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</si>
  <si>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</si>
  <si>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</si>
  <si>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</si>
  <si>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</si>
  <si>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</si>
  <si>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</si>
  <si>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</si>
  <si>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</si>
  <si>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</si>
  <si>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</si>
  <si>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</si>
  <si>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</si>
  <si>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</si>
  <si>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</si>
  <si>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</si>
  <si>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</si>
  <si>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</si>
  <si>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</si>
  <si>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</si>
  <si>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</si>
  <si>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</si>
  <si>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</si>
  <si>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</si>
  <si>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</si>
  <si>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</si>
  <si>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</si>
  <si>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</si>
  <si>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</si>
  <si>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</si>
  <si>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</si>
  <si>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</si>
  <si>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</si>
  <si>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</si>
  <si>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</si>
  <si>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</si>
  <si>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</si>
  <si>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</si>
  <si>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</si>
  <si>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</si>
  <si>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</si>
  <si>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</si>
  <si>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</si>
  <si>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</si>
  <si>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</si>
  <si>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</si>
  <si>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</si>
  <si>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</si>
  <si>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</si>
  <si>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</si>
  <si>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</si>
  <si>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</si>
  <si>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</si>
  <si>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</si>
  <si>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</si>
  <si>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</si>
  <si>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</si>
  <si>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</si>
  <si>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</si>
  <si>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</si>
  <si>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</si>
  <si>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</si>
  <si>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</si>
  <si>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</si>
  <si>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</si>
  <si>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</si>
  <si>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</si>
  <si>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</si>
  <si>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</si>
  <si>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</si>
  <si>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</si>
  <si>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</si>
  <si>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</si>
  <si>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</si>
  <si>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</si>
  <si>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</si>
  <si>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</si>
  <si>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</si>
  <si>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</si>
  <si>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</si>
  <si>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</si>
  <si>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</si>
  <si>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</si>
  <si>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</si>
  <si>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</si>
  <si>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</si>
  <si>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</si>
  <si>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</si>
  <si>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</si>
  <si>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</si>
  <si>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</si>
  <si>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</si>
  <si>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</si>
  <si>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</si>
  <si>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</si>
  <si>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</si>
  <si>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</si>
  <si>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</si>
  <si>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</si>
  <si>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</si>
  <si>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</si>
  <si>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</si>
  <si>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</si>
  <si>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</si>
  <si>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</si>
  <si>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</si>
  <si>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</si>
  <si>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</si>
  <si>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</si>
  <si>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</si>
  <si>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</si>
  <si>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</si>
  <si>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</si>
  <si>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</si>
  <si>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</si>
  <si>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</si>
  <si>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</si>
  <si>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</si>
  <si>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</si>
  <si>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</si>
  <si>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</si>
  <si>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</si>
  <si>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</si>
  <si>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</si>
  <si>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</si>
  <si>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</si>
  <si>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</si>
  <si>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</si>
  <si>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</si>
  <si>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</si>
  <si>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</si>
  <si>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</si>
  <si>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</si>
  <si>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</si>
  <si>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</si>
  <si>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</si>
  <si>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</si>
  <si>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</si>
  <si>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</si>
  <si>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</si>
  <si>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</si>
  <si>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</si>
  <si>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</si>
  <si>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</si>
  <si>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</si>
  <si>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</si>
  <si>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</si>
  <si>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</si>
  <si>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</si>
  <si>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</si>
  <si>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</si>
  <si>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</si>
  <si>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</si>
  <si>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</si>
  <si>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</si>
  <si>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</si>
  <si>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</si>
  <si>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</si>
  <si>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</si>
  <si>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</si>
  <si>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</si>
  <si>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</si>
  <si>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</si>
  <si>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</si>
  <si>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</si>
  <si>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</si>
  <si>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</si>
  <si>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</si>
  <si>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</si>
  <si>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</si>
  <si>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</si>
  <si>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</si>
  <si>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</si>
  <si>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</si>
  <si>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</si>
  <si>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</si>
  <si>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</si>
  <si>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</si>
  <si>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</si>
  <si>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</si>
  <si>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</si>
  <si>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</si>
  <si>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</si>
  <si>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</si>
  <si>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</si>
  <si>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</si>
  <si>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</si>
  <si>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</si>
  <si>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</si>
  <si>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</si>
  <si>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</si>
  <si>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</si>
  <si>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</si>
  <si>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</si>
  <si>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</si>
  <si>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</si>
  <si>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</si>
  <si>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</si>
  <si>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</si>
  <si>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</si>
  <si>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</si>
  <si>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</si>
  <si>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</si>
  <si>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</si>
  <si>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</si>
  <si>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</si>
  <si>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</si>
  <si>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</si>
  <si>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</si>
  <si>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</si>
  <si>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</si>
  <si>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</si>
  <si>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</si>
  <si>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</si>
  <si>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</si>
  <si>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</si>
  <si>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</si>
  <si>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</si>
  <si>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</si>
  <si>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</si>
  <si>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</si>
  <si>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</si>
  <si>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</si>
  <si>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</si>
  <si>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</si>
  <si>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</si>
  <si>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</si>
  <si>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</si>
  <si>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</si>
  <si>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</si>
  <si>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</si>
  <si>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</si>
  <si>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</si>
  <si>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</si>
  <si>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</si>
  <si>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</si>
  <si>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</si>
  <si>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</si>
  <si>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</si>
  <si>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</si>
  <si>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</si>
  <si>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</si>
  <si>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</si>
  <si>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</si>
  <si>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</si>
  <si>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</si>
  <si>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</si>
  <si>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</si>
  <si>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</si>
  <si>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</si>
  <si>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</si>
  <si>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</si>
  <si>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</si>
  <si>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</si>
  <si>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</si>
  <si>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</si>
  <si>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</si>
  <si>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</si>
  <si>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</si>
  <si>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</si>
  <si>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</si>
  <si>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</si>
  <si>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</si>
  <si>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</si>
  <si>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</si>
  <si>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</si>
  <si>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</si>
  <si>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</si>
  <si>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</si>
  <si>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</si>
  <si>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</si>
  <si>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</si>
  <si>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</si>
  <si>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</si>
  <si>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</si>
  <si>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</si>
  <si>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</si>
  <si>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</si>
  <si>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</si>
  <si>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</si>
  <si>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</si>
  <si>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</si>
  <si>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</si>
  <si>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</si>
  <si>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</si>
  <si>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</si>
  <si>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</si>
  <si>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</si>
  <si>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</si>
  <si>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</si>
  <si>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</si>
  <si>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</si>
  <si>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</si>
  <si>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</si>
  <si>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</si>
  <si>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</si>
  <si>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</si>
  <si>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</si>
  <si>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</si>
  <si>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</si>
  <si>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</si>
  <si>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</si>
  <si>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</si>
  <si>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</si>
  <si>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</si>
  <si>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</si>
  <si>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</si>
  <si>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</si>
  <si>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</si>
  <si>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</si>
  <si>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</si>
  <si>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</si>
  <si>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</si>
  <si>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</si>
  <si>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</si>
  <si>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</si>
  <si>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</si>
  <si>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</si>
  <si>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</si>
  <si>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</si>
  <si>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</si>
  <si>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</si>
  <si>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</si>
  <si>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</si>
  <si>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</si>
  <si>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</si>
  <si>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</si>
  <si>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</si>
  <si>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</si>
  <si>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</si>
  <si>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</si>
  <si>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</si>
  <si>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</si>
  <si>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</si>
  <si>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</si>
  <si>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</si>
  <si>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</si>
  <si>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</si>
  <si>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</si>
  <si>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</si>
  <si>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</si>
  <si>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</si>
  <si>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</si>
  <si>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</si>
  <si>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</si>
  <si>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</si>
  <si>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</si>
  <si>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</si>
  <si>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</si>
  <si>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</si>
  <si>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</si>
  <si>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</si>
  <si>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</si>
  <si>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</si>
  <si>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</si>
  <si>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</si>
  <si>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</si>
  <si>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</si>
  <si>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</si>
  <si>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</si>
  <si>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</si>
  <si>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</si>
  <si>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</si>
  <si>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</si>
  <si>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</si>
  <si>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</si>
  <si>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</si>
  <si>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</si>
  <si>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</si>
  <si>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</si>
  <si>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</si>
  <si>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</si>
  <si>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</si>
  <si>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</si>
  <si>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</si>
  <si>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</si>
  <si>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</si>
  <si>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</si>
  <si>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</si>
  <si>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</si>
  <si>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</si>
  <si>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</si>
  <si>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</si>
  <si>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</si>
  <si>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</si>
  <si>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</si>
  <si>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</si>
  <si>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</si>
  <si>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</si>
  <si>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</si>
  <si>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</si>
  <si>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</si>
  <si>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</si>
  <si>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</si>
  <si>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</si>
  <si>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</si>
  <si>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</si>
  <si>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</si>
  <si>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</si>
  <si>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</si>
  <si>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</si>
  <si>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</si>
  <si>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</si>
  <si>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</si>
  <si>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</si>
  <si>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</si>
  <si>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</si>
  <si>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</si>
  <si>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</si>
  <si>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</si>
  <si>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</si>
  <si>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</si>
  <si>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</si>
  <si>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</si>
  <si>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</si>
  <si>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</si>
  <si>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</si>
  <si>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</si>
  <si>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</si>
  <si>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</si>
  <si>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</si>
  <si>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</si>
  <si>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</si>
  <si>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</si>
  <si>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</si>
  <si>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</si>
  <si>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</si>
  <si>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</si>
  <si>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</si>
  <si>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</si>
  <si>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</si>
  <si>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</si>
  <si>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</si>
  <si>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</si>
  <si>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</si>
  <si>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</si>
  <si>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</si>
  <si>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</si>
  <si>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</si>
  <si>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</si>
  <si>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</si>
  <si>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</si>
  <si>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</si>
  <si>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</si>
  <si>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</si>
  <si>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</si>
  <si>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</si>
  <si>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</si>
  <si>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</si>
  <si>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</si>
  <si>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</si>
  <si>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</si>
  <si>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</si>
  <si>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</si>
  <si>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</si>
  <si>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</si>
  <si>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</si>
  <si>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</si>
  <si>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</si>
  <si>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</si>
  <si>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</si>
  <si>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</si>
  <si>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</si>
  <si>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</si>
  <si>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</si>
  <si>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</si>
  <si>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</si>
  <si>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</si>
  <si>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</si>
  <si>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</si>
  <si>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</si>
  <si>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</si>
  <si>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</si>
  <si>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</si>
  <si>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</si>
  <si>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</si>
  <si>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</si>
  <si>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</si>
  <si>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</si>
  <si>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</si>
  <si>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</si>
  <si>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</si>
  <si>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</si>
  <si>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</si>
  <si>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</si>
  <si>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</si>
  <si>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</si>
  <si>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</si>
  <si>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</si>
  <si>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</si>
  <si>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</si>
  <si>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</si>
  <si>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</si>
  <si>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</si>
  <si>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</si>
  <si>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</si>
  <si>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</si>
  <si>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</si>
  <si>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</si>
  <si>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</si>
  <si>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</si>
  <si>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</si>
  <si>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</si>
  <si>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</si>
  <si>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</si>
  <si>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</si>
  <si>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</si>
  <si>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</si>
  <si>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</si>
  <si>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</si>
  <si>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</si>
  <si>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</si>
  <si>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</si>
  <si>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</si>
  <si>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</si>
  <si>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</si>
  <si>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</si>
  <si>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</si>
  <si>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</si>
  <si>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</si>
  <si>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</si>
  <si>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</si>
  <si>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</si>
  <si>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</si>
  <si>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</si>
  <si>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</si>
  <si>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</si>
  <si>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</si>
  <si>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</si>
  <si>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</si>
  <si>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</si>
  <si>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</si>
  <si>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</si>
  <si>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</si>
  <si>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</si>
  <si>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</si>
  <si>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</si>
  <si>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</si>
  <si>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</si>
  <si>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</si>
  <si>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</si>
  <si>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</si>
  <si>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</si>
  <si>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</si>
  <si>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</si>
  <si>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</si>
  <si>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</si>
  <si>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</si>
  <si>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</si>
  <si>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</si>
  <si>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</si>
  <si>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</si>
  <si>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</si>
  <si>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</si>
  <si>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</si>
  <si>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</si>
  <si>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</si>
  <si>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</si>
  <si>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</si>
  <si>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</si>
  <si>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</si>
  <si>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</si>
  <si>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</si>
  <si>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</si>
  <si>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</si>
  <si>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</si>
  <si>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</si>
  <si>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</si>
  <si>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</si>
  <si>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</si>
  <si>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</si>
  <si>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</si>
  <si>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</si>
  <si>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</si>
  <si>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</si>
  <si>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</si>
  <si>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</si>
  <si>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</si>
  <si>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</si>
  <si>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</si>
  <si>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</si>
  <si>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</si>
  <si>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</si>
  <si>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</si>
  <si>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</si>
  <si>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</si>
  <si>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</si>
  <si>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</si>
  <si>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</si>
  <si>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</si>
  <si>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</si>
  <si>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</si>
  <si>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</si>
  <si>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</si>
  <si>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</si>
  <si>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</si>
  <si>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</si>
  <si>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</si>
  <si>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</si>
  <si>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</si>
  <si>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</si>
  <si>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</si>
  <si>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</si>
  <si>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</si>
  <si>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</si>
  <si>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</si>
  <si>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</si>
  <si>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</si>
  <si>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</si>
  <si>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</si>
  <si>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</si>
  <si>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</si>
  <si>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</si>
  <si>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</si>
  <si>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</si>
  <si>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</si>
  <si>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</si>
  <si>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</si>
  <si>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</si>
  <si>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</si>
  <si>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</si>
  <si>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</si>
  <si>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</si>
  <si>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</si>
  <si>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</si>
  <si>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</si>
  <si>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</si>
  <si>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</si>
  <si>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</si>
  <si>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</si>
  <si>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</si>
  <si>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</si>
  <si>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</si>
  <si>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</si>
  <si>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</si>
  <si>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</si>
  <si>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</si>
  <si>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</si>
  <si>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</si>
  <si>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</si>
  <si>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</si>
  <si>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</si>
  <si>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</si>
  <si>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</si>
  <si>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</si>
  <si>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</si>
  <si>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</si>
  <si>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</si>
  <si>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</si>
  <si>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</si>
  <si>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</si>
  <si>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</si>
  <si>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</si>
  <si>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</si>
  <si>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</si>
  <si>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</si>
  <si>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</si>
  <si>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</si>
  <si>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</si>
  <si>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</si>
  <si>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</si>
  <si>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</si>
  <si>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</si>
  <si>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</si>
  <si>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</si>
  <si>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</si>
  <si>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</si>
  <si>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</si>
  <si>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</si>
  <si>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</si>
  <si>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</si>
  <si>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</si>
  <si>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</si>
  <si>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</si>
  <si>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</si>
  <si>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</si>
  <si>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</si>
  <si>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</si>
  <si>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</si>
  <si>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</si>
  <si>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</si>
  <si>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</si>
  <si>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</si>
  <si>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</si>
  <si>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</si>
  <si>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</si>
  <si>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</si>
  <si>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</si>
  <si>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</si>
  <si>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</si>
  <si>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</si>
  <si>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</si>
  <si>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</si>
  <si>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</si>
  <si>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</si>
  <si>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</si>
  <si>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</si>
  <si>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</si>
  <si>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</si>
  <si>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</si>
  <si>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</si>
  <si>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</si>
  <si>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</si>
  <si>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</si>
  <si>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</si>
  <si>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</si>
  <si>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</si>
  <si>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</si>
  <si>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</si>
  <si>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</si>
  <si>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</si>
  <si>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</si>
  <si>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</si>
  <si>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</si>
  <si>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</si>
  <si>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</si>
  <si>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</si>
  <si>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</si>
  <si>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</si>
  <si>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</si>
  <si>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</si>
  <si>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</si>
  <si>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</si>
  <si>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</si>
  <si>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</si>
  <si>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</si>
  <si>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</si>
  <si>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</si>
  <si>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</si>
  <si>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</si>
  <si>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</si>
  <si>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</si>
  <si>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</si>
  <si>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</si>
  <si>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</si>
  <si>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</si>
  <si>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</si>
  <si>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</si>
  <si>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</si>
  <si>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</si>
  <si>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</si>
  <si>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</si>
  <si>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</si>
  <si>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</si>
  <si>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</si>
  <si>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</si>
  <si>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</si>
  <si>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</si>
  <si>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</si>
  <si>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</si>
  <si>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</si>
  <si>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</si>
  <si>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</si>
  <si>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</si>
  <si>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</si>
  <si>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</si>
  <si>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</si>
  <si>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</si>
  <si>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</si>
  <si>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</si>
  <si>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</si>
  <si>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</si>
  <si>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</si>
  <si>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</si>
  <si>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</si>
  <si>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</si>
  <si>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</si>
  <si>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</si>
  <si>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</si>
  <si>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</si>
  <si>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</si>
  <si>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</si>
  <si>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</si>
  <si>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</si>
  <si>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</si>
  <si>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</si>
  <si>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</si>
  <si>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</si>
  <si>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</si>
  <si>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</si>
  <si>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</si>
  <si>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</si>
  <si>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</si>
  <si>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</si>
  <si>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</si>
  <si>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</si>
  <si>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</si>
  <si>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</si>
  <si>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</si>
  <si>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</si>
  <si>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</si>
  <si>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</si>
  <si>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</si>
  <si>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</si>
  <si>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</si>
  <si>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</si>
  <si>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</si>
  <si>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</si>
  <si>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</si>
  <si>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</si>
  <si>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</si>
  <si>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</si>
  <si>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</si>
  <si>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</si>
  <si>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</si>
  <si>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</si>
  <si>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</si>
  <si>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</si>
  <si>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</si>
  <si>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</si>
  <si>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</si>
  <si>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</si>
  <si>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</si>
  <si>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</si>
  <si>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</si>
  <si>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</si>
  <si>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</si>
  <si>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</si>
  <si>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</si>
  <si>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</si>
  <si>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</si>
  <si>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</si>
  <si>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</si>
  <si>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</si>
  <si>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</si>
  <si>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</si>
  <si>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</si>
  <si>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</si>
  <si>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</si>
  <si>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</si>
  <si>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</si>
  <si>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</si>
  <si>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</si>
  <si>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</si>
  <si>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</si>
  <si>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</si>
  <si>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</si>
  <si>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</si>
  <si>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</si>
  <si>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</si>
  <si>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</si>
  <si>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</si>
  <si>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</si>
  <si>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</si>
  <si>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</si>
  <si>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</si>
  <si>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</si>
  <si>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</si>
  <si>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</si>
  <si>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</si>
  <si>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</si>
  <si>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</si>
  <si>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</si>
  <si>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</si>
  <si>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</si>
  <si>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</si>
  <si>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</si>
  <si>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</si>
  <si>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</si>
  <si>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</si>
  <si>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</si>
  <si>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</si>
  <si>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</si>
  <si>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</si>
  <si>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</si>
  <si>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</si>
  <si>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</si>
  <si>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</si>
  <si>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</si>
  <si>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</si>
  <si>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</si>
  <si>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</si>
  <si>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</si>
  <si>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</si>
  <si>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</si>
  <si>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</si>
  <si>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</si>
  <si>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</si>
  <si>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</si>
  <si>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</si>
  <si>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</si>
  <si>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</si>
  <si>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</si>
  <si>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</si>
  <si>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</si>
  <si>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</si>
  <si>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</si>
  <si>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</si>
  <si>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</si>
  <si>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</si>
  <si>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</si>
  <si>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</si>
  <si>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</si>
  <si>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</si>
  <si>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</si>
  <si>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</si>
  <si>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</si>
  <si>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</si>
  <si>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</si>
  <si>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</si>
  <si>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</si>
  <si>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</si>
  <si>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</si>
  <si>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</si>
  <si>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</si>
  <si>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</si>
  <si>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</si>
  <si>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</si>
  <si>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</si>
  <si>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</si>
  <si>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</si>
  <si>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</si>
  <si>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</si>
  <si>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</si>
  <si>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</si>
  <si>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</si>
  <si>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</si>
  <si>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</si>
  <si>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</si>
  <si>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</si>
  <si>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</si>
  <si>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</si>
  <si>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</si>
  <si>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</si>
  <si>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</si>
  <si>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</si>
  <si>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</si>
  <si>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</si>
  <si>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</si>
  <si>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</si>
  <si>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</si>
  <si>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</si>
  <si>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</si>
  <si>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</si>
  <si>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</si>
  <si>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</si>
  <si>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</si>
  <si>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</si>
  <si>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</si>
  <si>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</si>
  <si>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</si>
  <si>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</si>
  <si>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</si>
  <si>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</si>
  <si>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</si>
  <si>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</si>
  <si>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</si>
  <si>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</si>
  <si>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</si>
  <si>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</si>
  <si>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</si>
  <si>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</si>
  <si>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</si>
  <si>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</si>
  <si>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</si>
  <si>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</si>
  <si>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</si>
  <si>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</si>
  <si>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</si>
  <si>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</si>
  <si>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</si>
  <si>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</si>
  <si>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</si>
  <si>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</si>
  <si>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</si>
  <si>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</si>
  <si>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</si>
  <si>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</si>
  <si>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</si>
  <si>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</si>
  <si>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</si>
  <si>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</si>
  <si>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</si>
  <si>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</si>
  <si>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</si>
  <si>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</si>
  <si>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</si>
  <si>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</si>
  <si>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</si>
  <si>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</si>
  <si>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</si>
  <si>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</si>
  <si>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</si>
  <si>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</si>
  <si>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</si>
  <si>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</si>
  <si>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</si>
  <si>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</si>
  <si>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</si>
  <si>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</si>
  <si>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</si>
  <si>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</si>
  <si>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</si>
  <si>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</si>
  <si>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</si>
  <si>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</si>
  <si>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</si>
  <si>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</si>
  <si>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</si>
  <si>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</si>
  <si>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</si>
  <si>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</si>
  <si>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</si>
  <si>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</si>
  <si>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</si>
  <si>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</si>
  <si>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</si>
  <si>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</si>
  <si>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</si>
  <si>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</si>
  <si>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</si>
  <si>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</si>
  <si>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</si>
  <si>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</si>
  <si>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</si>
  <si>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</si>
  <si>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</si>
  <si>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</si>
  <si>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</si>
  <si>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</si>
  <si>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</si>
  <si>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</si>
  <si>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</si>
  <si>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</si>
  <si>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</si>
  <si>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</si>
  <si>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</si>
  <si>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</si>
  <si>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</si>
  <si>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</si>
  <si>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</si>
  <si>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</si>
  <si>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</si>
  <si>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</si>
  <si>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</si>
  <si>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</si>
  <si>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</si>
  <si>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</si>
  <si>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</si>
  <si>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</si>
  <si>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</si>
  <si>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</si>
  <si>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</si>
  <si>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</si>
  <si>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</si>
  <si>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</si>
  <si>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</si>
  <si>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</si>
  <si>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</si>
  <si>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</si>
  <si>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</si>
  <si>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</si>
  <si>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</si>
  <si>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</si>
  <si>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</si>
  <si>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</si>
  <si>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</si>
  <si>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</si>
  <si>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</si>
  <si>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</si>
  <si>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</si>
  <si>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</si>
  <si>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</si>
  <si>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</si>
  <si>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</si>
  <si>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</si>
  <si>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</si>
  <si>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</si>
  <si>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</si>
  <si>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</si>
  <si>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</si>
  <si>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</si>
  <si>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</si>
  <si>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</si>
  <si>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</si>
  <si>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</si>
  <si>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</si>
  <si>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</si>
  <si>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</si>
  <si>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</si>
  <si>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</si>
  <si>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</si>
  <si>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</si>
  <si>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</si>
  <si>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</si>
  <si>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</si>
  <si>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</si>
  <si>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</si>
  <si>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</si>
  <si>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</si>
  <si>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</si>
  <si>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</si>
  <si>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</si>
  <si>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</si>
  <si>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</si>
  <si>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</si>
  <si>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</si>
  <si>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</si>
  <si>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</si>
  <si>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</si>
  <si>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</si>
  <si>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</si>
  <si>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</si>
  <si>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</si>
  <si>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</si>
  <si>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</si>
  <si>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</si>
  <si>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</si>
  <si>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</si>
  <si>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</si>
  <si>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</si>
  <si>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</si>
  <si>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</si>
  <si>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</si>
  <si>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</si>
  <si>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</si>
  <si>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</si>
  <si>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</si>
  <si>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</si>
  <si>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</si>
  <si>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</si>
  <si>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</si>
  <si>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</si>
  <si>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</si>
  <si>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</si>
  <si>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</si>
  <si>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</si>
  <si>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</si>
  <si>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</si>
  <si>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</si>
  <si>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</si>
  <si>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</si>
  <si>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</si>
  <si>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</si>
  <si>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</si>
  <si>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</si>
  <si>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</si>
  <si>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</si>
  <si>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</si>
  <si>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</si>
  <si>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</si>
  <si>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</si>
  <si>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</si>
  <si>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</si>
  <si>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</si>
  <si>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</si>
  <si>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</si>
  <si>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</si>
  <si>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</si>
  <si>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</si>
  <si>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</si>
  <si>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</si>
  <si>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</si>
  <si>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</si>
  <si>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</si>
  <si>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</si>
  <si>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</si>
  <si>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</si>
  <si>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</si>
  <si>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</si>
  <si>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</si>
  <si>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</si>
  <si>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</si>
  <si>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</si>
  <si>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</si>
  <si>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</si>
  <si>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</si>
  <si>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</si>
  <si>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</si>
  <si>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</si>
  <si>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</si>
  <si>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</si>
  <si>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</si>
  <si>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</si>
  <si>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</si>
  <si>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</si>
  <si>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</si>
  <si>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</si>
  <si>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</si>
  <si>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</si>
  <si>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</si>
  <si>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</si>
  <si>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</si>
  <si>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</si>
  <si>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</si>
  <si>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</si>
  <si>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</si>
  <si>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</si>
  <si>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</si>
  <si>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</si>
  <si>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</si>
  <si>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</si>
  <si>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</si>
  <si>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</si>
  <si>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</si>
  <si>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</si>
  <si>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</si>
  <si>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</si>
  <si>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</si>
  <si>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</si>
  <si>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</si>
  <si>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</si>
  <si>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</si>
  <si>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</si>
  <si>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</si>
  <si>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</si>
  <si>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</si>
  <si>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</si>
  <si>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</si>
  <si>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</si>
  <si>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</si>
  <si>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</si>
  <si>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</si>
  <si>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</si>
  <si>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</si>
  <si>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</si>
  <si>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</si>
  <si>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</si>
  <si>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</si>
  <si>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</si>
  <si>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</si>
  <si>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</si>
  <si>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</si>
  <si>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</si>
  <si>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</si>
  <si>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</si>
  <si>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</si>
  <si>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</si>
  <si>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</si>
  <si>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</si>
  <si>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</si>
  <si>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</si>
  <si>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</si>
  <si>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</si>
  <si>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</si>
  <si>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</si>
  <si>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</si>
  <si>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</si>
  <si>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</si>
  <si>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</si>
  <si>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</si>
  <si>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</si>
  <si>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</si>
  <si>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</si>
  <si>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</si>
  <si>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</si>
  <si>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</si>
  <si>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</si>
  <si>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</si>
  <si>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</si>
  <si>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</si>
  <si>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</si>
  <si>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</si>
  <si>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</si>
  <si>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</si>
  <si>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</si>
  <si>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</si>
  <si>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</si>
  <si>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</si>
  <si>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</si>
  <si>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</si>
  <si>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</si>
  <si>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</si>
  <si>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</si>
  <si>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</si>
  <si>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</si>
  <si>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</si>
  <si>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</si>
  <si>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</si>
  <si>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</si>
  <si>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</si>
  <si>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</si>
  <si>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</si>
  <si>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</si>
  <si>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</si>
  <si>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</si>
  <si>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</si>
  <si>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</si>
  <si>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</si>
  <si>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</si>
  <si>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</si>
  <si>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</si>
  <si>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</si>
  <si>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</si>
  <si>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</si>
  <si>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</si>
  <si>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</si>
  <si>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</si>
  <si>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</si>
  <si>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</si>
  <si>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</si>
  <si>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</si>
  <si>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</si>
  <si>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</si>
  <si>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</si>
  <si>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</si>
  <si>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</si>
  <si>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</si>
  <si>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</si>
  <si>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</si>
  <si>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</si>
  <si>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</si>
  <si>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</si>
  <si>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</si>
  <si>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</si>
  <si>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</si>
  <si>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</si>
  <si>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</si>
  <si>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</si>
  <si>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</si>
  <si>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</si>
  <si>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</si>
  <si>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</si>
  <si>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</si>
  <si>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</si>
  <si>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</si>
  <si>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</si>
  <si>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</si>
  <si>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</si>
  <si>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</si>
  <si>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</si>
  <si>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</si>
  <si>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</si>
  <si>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</si>
  <si>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</si>
  <si>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</si>
  <si>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</si>
  <si>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</si>
  <si>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</si>
  <si>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</si>
  <si>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</si>
  <si>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</si>
  <si>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</si>
  <si>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</si>
  <si>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</si>
  <si>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</si>
  <si>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</si>
  <si>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</si>
  <si>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</si>
  <si>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</si>
  <si>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</si>
  <si>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</si>
  <si>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</si>
  <si>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</si>
  <si>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</si>
  <si>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</si>
  <si>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</si>
  <si>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</si>
  <si>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</si>
  <si>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</si>
  <si>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</si>
  <si>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</si>
  <si>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</si>
  <si>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</si>
  <si>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</si>
  <si>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</si>
  <si>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</si>
  <si>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</si>
  <si>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</si>
  <si>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</si>
  <si>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</si>
  <si>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</si>
  <si>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</si>
  <si>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</si>
  <si>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</si>
  <si>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</si>
  <si>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</si>
  <si>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</si>
  <si>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</si>
  <si>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</si>
  <si>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</si>
  <si>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</si>
  <si>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</si>
  <si>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</si>
  <si>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</si>
  <si>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</si>
  <si>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</si>
  <si>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</si>
  <si>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</si>
  <si>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</si>
  <si>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</si>
  <si>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</si>
  <si>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</si>
  <si>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</si>
  <si>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</si>
  <si>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</si>
  <si>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</si>
  <si>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</si>
  <si>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</si>
  <si>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</si>
  <si>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</si>
  <si>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</si>
  <si>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</si>
  <si>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</si>
  <si>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</si>
  <si>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</si>
  <si>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</si>
  <si>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</si>
  <si>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</si>
  <si>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</si>
  <si>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</si>
  <si>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</si>
  <si>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</si>
  <si>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</si>
  <si>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</si>
  <si>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</si>
  <si>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</si>
  <si>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</si>
  <si>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</si>
  <si>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</si>
  <si>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</si>
  <si>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</si>
  <si>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</si>
  <si>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</si>
  <si>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</si>
  <si>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</si>
  <si>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</si>
  <si>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</si>
  <si>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</si>
  <si>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</si>
  <si>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</si>
  <si>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</si>
  <si>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</si>
  <si>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</si>
  <si>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</si>
  <si>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</si>
  <si>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</si>
  <si>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</si>
  <si>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</si>
  <si>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</si>
  <si>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</si>
  <si>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</si>
  <si>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</si>
  <si>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</si>
  <si>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</si>
  <si>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</si>
  <si>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</si>
  <si>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</si>
  <si>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</si>
  <si>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</si>
  <si>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</si>
  <si>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</si>
  <si>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</si>
  <si>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</si>
  <si>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</si>
  <si>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</si>
  <si>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</si>
  <si>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</si>
  <si>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</si>
  <si>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</si>
  <si>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</si>
  <si>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</si>
  <si>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</si>
  <si>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</si>
  <si>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</si>
  <si>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</si>
  <si>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</si>
  <si>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</si>
  <si>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</si>
  <si>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</si>
  <si>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</si>
  <si>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</si>
  <si>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</si>
  <si>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</si>
  <si>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</si>
  <si>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</si>
  <si>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</si>
  <si>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</si>
  <si>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</si>
  <si>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</si>
  <si>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</si>
  <si>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</si>
  <si>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</si>
  <si>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</si>
  <si>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</si>
  <si>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</si>
  <si>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</si>
  <si>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</si>
  <si>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</si>
  <si>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</si>
  <si>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</si>
  <si>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</si>
  <si>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</si>
  <si>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</si>
  <si>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</si>
  <si>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</si>
  <si>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</si>
  <si>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</si>
  <si>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</si>
  <si>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</si>
  <si>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</si>
  <si>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</si>
  <si>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</si>
  <si>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</si>
  <si>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</si>
  <si>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</si>
  <si>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</si>
  <si>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</si>
  <si>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</si>
  <si>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</si>
  <si>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</si>
  <si>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</si>
  <si>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</si>
  <si>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</si>
  <si>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</si>
  <si>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</si>
  <si>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</si>
  <si>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</si>
  <si>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</si>
  <si>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</si>
  <si>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</si>
  <si>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</si>
  <si>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</si>
  <si>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</si>
  <si>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</si>
  <si>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</si>
  <si>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</si>
  <si>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</si>
  <si>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</si>
  <si>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</si>
  <si>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</si>
  <si>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</si>
  <si>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</si>
  <si>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</si>
  <si>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</si>
  <si>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</si>
  <si>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</si>
  <si>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</si>
  <si>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</si>
  <si>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</si>
  <si>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</si>
  <si>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</si>
  <si>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</si>
  <si>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</si>
  <si>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</si>
  <si>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</si>
  <si>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</si>
  <si>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</si>
  <si>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</si>
  <si>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</si>
  <si>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</si>
  <si>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</si>
  <si>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</si>
  <si>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</si>
  <si>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</si>
  <si>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</si>
  <si>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</si>
  <si>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</si>
  <si>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</si>
  <si>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</si>
  <si>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</si>
  <si>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</si>
  <si>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</si>
  <si>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</si>
  <si>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</si>
  <si>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</si>
  <si>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</si>
  <si>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</si>
  <si>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</si>
  <si>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</si>
  <si>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</si>
  <si>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</si>
  <si>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</si>
  <si>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</si>
  <si>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</si>
  <si>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</si>
  <si>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</si>
  <si>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</si>
  <si>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</si>
  <si>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</si>
  <si>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</si>
  <si>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</si>
  <si>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</si>
  <si>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</si>
  <si>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</si>
  <si>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</si>
  <si>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</si>
  <si>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</si>
  <si>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</si>
  <si>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</si>
  <si>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</si>
  <si>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</si>
  <si>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</si>
  <si>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</si>
  <si>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</si>
  <si>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</si>
  <si>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</si>
  <si>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</si>
  <si>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</si>
  <si>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</si>
  <si>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</si>
  <si>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</si>
  <si>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</si>
  <si>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</si>
  <si>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</si>
  <si>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</si>
  <si>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</si>
  <si>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</si>
  <si>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</si>
  <si>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</si>
  <si>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</si>
  <si>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</si>
  <si>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</si>
  <si>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</si>
  <si>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</si>
  <si>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</si>
  <si>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</si>
  <si>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</si>
  <si>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</si>
  <si>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</si>
  <si>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</si>
  <si>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</si>
  <si>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</si>
  <si>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</si>
  <si>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</si>
  <si>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</si>
  <si>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</si>
  <si>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</si>
  <si>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</si>
  <si>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</si>
  <si>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</si>
  <si>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</si>
  <si>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</si>
  <si>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</si>
  <si>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</si>
  <si>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</si>
  <si>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</si>
  <si>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</si>
  <si>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</si>
  <si>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</si>
  <si>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</si>
  <si>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</si>
  <si>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</si>
  <si>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</si>
  <si>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</si>
  <si>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</si>
  <si>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</si>
  <si>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</si>
  <si>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</si>
  <si>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</si>
  <si>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</si>
  <si>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</si>
  <si>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</si>
  <si>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</si>
  <si>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</si>
  <si>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</si>
  <si>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</si>
  <si>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</si>
  <si>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</si>
  <si>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</si>
  <si>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</si>
  <si>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</si>
  <si>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</si>
  <si>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</si>
  <si>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</si>
  <si>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</si>
  <si>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</si>
  <si>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</si>
  <si>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</si>
  <si>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</si>
  <si>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</si>
  <si>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</si>
  <si>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</si>
  <si>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</si>
  <si>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</si>
  <si>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</si>
  <si>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</si>
  <si>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</si>
  <si>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</si>
  <si>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</si>
  <si>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</si>
  <si>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</si>
  <si>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</si>
  <si>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</si>
  <si>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</si>
  <si>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</si>
  <si>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</si>
  <si>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</si>
  <si>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</si>
  <si>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</si>
  <si>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</si>
  <si>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</si>
  <si>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</si>
  <si>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</si>
  <si>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</si>
  <si>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</si>
  <si>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</si>
  <si>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</si>
  <si>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</si>
  <si>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</si>
  <si>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</si>
  <si>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</si>
  <si>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</si>
  <si>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</si>
  <si>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</si>
  <si>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</si>
  <si>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</si>
  <si>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</si>
  <si>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</si>
  <si>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</si>
  <si>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</si>
  <si>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</si>
  <si>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</si>
  <si>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</si>
  <si>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</si>
  <si>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</si>
  <si>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</si>
  <si>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</si>
  <si>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</si>
  <si>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</si>
  <si>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</si>
  <si>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</si>
  <si>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</si>
  <si>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</si>
  <si>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</si>
  <si>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</si>
  <si>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</si>
  <si>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</si>
  <si>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</si>
  <si>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</si>
  <si>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</si>
  <si>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</si>
  <si>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</si>
  <si>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</si>
  <si>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</si>
  <si>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</si>
  <si>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</si>
  <si>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</si>
  <si>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</si>
  <si>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</si>
  <si>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</si>
  <si>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</si>
  <si>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</si>
  <si>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</si>
  <si>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</si>
  <si>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</si>
  <si>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</si>
  <si>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</si>
  <si>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</si>
  <si>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</si>
  <si>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</si>
  <si>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</si>
  <si>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</si>
  <si>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</si>
  <si>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</si>
  <si>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</si>
  <si>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</si>
  <si>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</si>
  <si>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</si>
  <si>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</si>
  <si>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</si>
  <si>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</si>
  <si>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</si>
  <si>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</si>
  <si>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</si>
  <si>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</si>
  <si>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</si>
  <si>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</si>
  <si>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</si>
  <si>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</si>
  <si>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</si>
  <si>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</si>
  <si>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</si>
  <si>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</si>
  <si>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</si>
  <si>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</si>
  <si>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</si>
  <si>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</si>
  <si>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</si>
  <si>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</si>
  <si>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</si>
  <si>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</si>
  <si>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</si>
  <si>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</si>
  <si>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</si>
  <si>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</si>
  <si>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</si>
  <si>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</si>
  <si>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</si>
  <si>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</si>
  <si>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</si>
  <si>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</si>
  <si>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</si>
  <si>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</si>
  <si>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</si>
  <si>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</si>
  <si>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</si>
  <si>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</si>
  <si>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</si>
  <si>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</si>
  <si>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</si>
  <si>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</si>
  <si>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</si>
  <si>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</si>
  <si>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</si>
  <si>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</si>
  <si>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</si>
  <si>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</si>
  <si>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</si>
  <si>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</si>
  <si>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</si>
  <si>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</si>
  <si>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</si>
  <si>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</si>
  <si>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</si>
  <si>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</si>
  <si>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</si>
  <si>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</si>
  <si>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</si>
  <si>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</si>
  <si>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</si>
  <si>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</si>
  <si>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</si>
  <si>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</si>
  <si>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</si>
  <si>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</si>
  <si>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</si>
  <si>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</si>
  <si>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</si>
  <si>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</si>
  <si>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</si>
  <si>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</si>
  <si>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</si>
  <si>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</si>
  <si>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</si>
  <si>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</si>
  <si>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</si>
  <si>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</si>
  <si>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</si>
  <si>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</si>
  <si>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</si>
  <si>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</si>
  <si>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</si>
  <si>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</si>
  <si>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</si>
  <si>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</si>
  <si>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</si>
  <si>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</si>
  <si>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</si>
  <si>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</si>
  <si>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</si>
  <si>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</si>
  <si>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</si>
  <si>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</si>
  <si>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</si>
  <si>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</si>
  <si>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</si>
  <si>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</si>
  <si>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</si>
  <si>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</si>
  <si>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</si>
  <si>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</si>
  <si>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</si>
  <si>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</si>
  <si>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</si>
  <si>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</si>
  <si>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</si>
  <si>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</si>
  <si>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</si>
  <si>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</si>
  <si>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</si>
  <si>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</si>
  <si>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</si>
  <si>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</si>
  <si>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</si>
  <si>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</si>
  <si>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</si>
  <si>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</si>
  <si>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</si>
  <si>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</si>
  <si>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</si>
  <si>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</si>
  <si>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</si>
  <si>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</si>
  <si>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</si>
  <si>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</si>
  <si>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</si>
  <si>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</si>
  <si>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</si>
  <si>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</si>
  <si>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</si>
  <si>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</si>
  <si>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</si>
  <si>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</si>
  <si>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</si>
  <si>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</si>
  <si>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</si>
  <si>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</si>
  <si>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</si>
  <si>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</si>
  <si>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</si>
  <si>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</si>
  <si>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</si>
  <si>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</si>
  <si>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</si>
  <si>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</si>
  <si>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</si>
  <si>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</si>
  <si>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</si>
  <si>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</si>
  <si>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</si>
  <si>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</si>
  <si>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</si>
  <si>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</si>
  <si>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</si>
  <si>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</si>
  <si>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</si>
  <si>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</si>
  <si>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</si>
  <si>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</si>
  <si>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</si>
  <si>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</si>
  <si>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</si>
  <si>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</si>
  <si>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</si>
  <si>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</si>
  <si>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</si>
  <si>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</si>
  <si>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</si>
  <si>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</si>
  <si>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</si>
  <si>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</si>
  <si>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</si>
  <si>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</si>
  <si>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</si>
  <si>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</si>
  <si>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</si>
  <si>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</si>
  <si>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</si>
  <si>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</si>
  <si>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</si>
  <si>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</si>
  <si>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</si>
  <si>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</si>
  <si>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</si>
  <si>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</si>
  <si>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</si>
  <si>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</si>
  <si>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</si>
  <si>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</si>
  <si>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</si>
  <si>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</si>
  <si>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</si>
  <si>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</si>
  <si>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</si>
  <si>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</si>
  <si>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</si>
  <si>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</si>
  <si>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</si>
  <si>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</si>
  <si>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</si>
  <si>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</si>
  <si>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</si>
  <si>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</si>
  <si>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</si>
  <si>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</si>
  <si>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</si>
  <si>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</si>
  <si>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</si>
  <si>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</si>
  <si>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</si>
  <si>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</si>
  <si>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</si>
  <si>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</si>
  <si>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</si>
  <si>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</si>
  <si>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</si>
  <si>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</si>
  <si>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</si>
  <si>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</si>
  <si>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</si>
  <si>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</si>
  <si>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</si>
  <si>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</si>
  <si>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</si>
  <si>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</si>
  <si>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</si>
  <si>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</si>
  <si>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</si>
  <si>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</si>
  <si>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</si>
  <si>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</si>
  <si>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</si>
  <si>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</si>
  <si>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</si>
  <si>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</si>
  <si>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</si>
  <si>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</si>
  <si>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</si>
  <si>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</si>
  <si>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</si>
  <si>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</si>
  <si>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</si>
  <si>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</si>
  <si>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</si>
  <si>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</si>
  <si>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</si>
  <si>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</si>
  <si>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</si>
  <si>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</si>
  <si>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</si>
  <si>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</si>
  <si>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</si>
  <si>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</si>
  <si>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</si>
  <si>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</si>
  <si>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</si>
  <si>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</si>
  <si>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</si>
  <si>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</si>
  <si>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</si>
  <si>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</si>
  <si>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</si>
  <si>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</si>
  <si>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</si>
  <si>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</si>
  <si>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</si>
  <si>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</si>
  <si>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</si>
  <si>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</si>
  <si>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</si>
  <si>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</si>
  <si>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</si>
  <si>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</si>
  <si>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</si>
  <si>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</si>
  <si>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</si>
  <si>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</si>
  <si>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</si>
  <si>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</si>
  <si>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</si>
  <si>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</si>
  <si>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</si>
  <si>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</si>
  <si>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</si>
  <si>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</si>
  <si>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</si>
  <si>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</si>
  <si>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</si>
  <si>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</si>
  <si>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</si>
  <si>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</si>
  <si>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</si>
  <si>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</si>
  <si>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</si>
  <si>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</si>
  <si>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</si>
  <si>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</si>
  <si>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</si>
  <si>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</si>
  <si>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</si>
  <si>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</si>
  <si>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</si>
  <si>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</si>
  <si>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</si>
  <si>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</si>
  <si>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</si>
  <si>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</si>
  <si>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</si>
  <si>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</si>
  <si>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</si>
  <si>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</si>
  <si>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</si>
  <si>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</si>
  <si>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</si>
  <si>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</si>
  <si>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</si>
  <si>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</si>
  <si>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</si>
  <si>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</si>
  <si>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</si>
  <si>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</si>
  <si>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</si>
  <si>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</si>
  <si>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</si>
  <si>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</si>
  <si>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</si>
  <si>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</si>
  <si>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</si>
  <si>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</si>
  <si>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</si>
  <si>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</si>
  <si>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</si>
  <si>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</si>
  <si>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</si>
  <si>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</si>
  <si>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</si>
  <si>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</si>
  <si>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</si>
  <si>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</si>
  <si>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</si>
  <si>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</si>
  <si>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</si>
  <si>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</si>
  <si>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</si>
  <si>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</si>
  <si>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</si>
  <si>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</si>
  <si>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</si>
  <si>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</si>
  <si>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</si>
  <si>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</si>
  <si>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</si>
  <si>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</si>
  <si>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</si>
  <si>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</si>
  <si>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</si>
  <si>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</si>
  <si>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</si>
  <si>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</si>
  <si>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</si>
  <si>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</si>
  <si>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</si>
  <si>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</si>
  <si>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</si>
  <si>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</si>
  <si>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</si>
  <si>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</si>
  <si>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</si>
  <si>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</si>
  <si>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</si>
  <si>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</si>
  <si>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</si>
  <si>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</si>
  <si>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</si>
  <si>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</si>
  <si>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</si>
  <si>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</si>
  <si>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</si>
  <si>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</si>
  <si>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</si>
  <si>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</si>
  <si>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</si>
  <si>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</si>
  <si>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</si>
  <si>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</si>
  <si>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</si>
  <si>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</si>
  <si>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</si>
  <si>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</si>
  <si>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</si>
  <si>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</si>
  <si>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</si>
  <si>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</si>
  <si>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</si>
  <si>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</si>
  <si>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</si>
  <si>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</si>
  <si>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</si>
  <si>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</si>
  <si>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</si>
  <si>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</si>
  <si>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</si>
  <si>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</si>
  <si>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</si>
  <si>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</si>
  <si>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</si>
  <si>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</si>
  <si>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</si>
  <si>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</si>
  <si>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</si>
  <si>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</si>
  <si>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</si>
  <si>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</si>
  <si>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</si>
  <si>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</si>
  <si>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</si>
  <si>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</si>
  <si>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</si>
  <si>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</si>
  <si>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</si>
  <si>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</si>
  <si>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</si>
  <si>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</si>
  <si>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</si>
  <si>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</si>
  <si>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</si>
  <si>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</si>
  <si>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</si>
  <si>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</si>
  <si>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</si>
  <si>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</si>
  <si>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</si>
  <si>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</si>
  <si>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</si>
  <si>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</si>
  <si>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</si>
  <si>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</si>
  <si>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</si>
  <si>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</si>
  <si>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</si>
  <si>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</si>
  <si>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</si>
  <si>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</si>
  <si>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</si>
  <si>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</si>
  <si>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</si>
  <si>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</si>
  <si>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</si>
  <si>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</si>
  <si>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</si>
  <si>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</si>
  <si>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</si>
  <si>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</si>
  <si>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</si>
  <si>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</si>
  <si>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</si>
  <si>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</si>
  <si>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</si>
  <si>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</si>
  <si>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</si>
  <si>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</si>
  <si>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</si>
  <si>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</si>
  <si>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</si>
  <si>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</si>
  <si>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</si>
  <si>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</si>
  <si>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</si>
  <si>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</si>
  <si>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</si>
  <si>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</si>
  <si>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</si>
  <si>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</si>
  <si>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</si>
  <si>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</si>
  <si>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</si>
  <si>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</si>
  <si>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</si>
  <si>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</si>
  <si>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</si>
  <si>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</si>
  <si>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</si>
  <si>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</si>
  <si>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</si>
  <si>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</si>
  <si>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</si>
  <si>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</si>
  <si>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</si>
  <si>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</si>
  <si>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</si>
  <si>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</si>
  <si>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</si>
  <si>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</si>
  <si>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</si>
  <si>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</si>
  <si>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</si>
  <si>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</si>
  <si>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</si>
  <si>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</si>
  <si>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</si>
  <si>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</si>
  <si>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</si>
  <si>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</si>
  <si>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</si>
  <si>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</si>
  <si>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</si>
  <si>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</si>
  <si>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</si>
  <si>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</si>
  <si>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</si>
  <si>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</si>
  <si>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</si>
  <si>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</si>
  <si>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</si>
  <si>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</si>
  <si>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</si>
  <si>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</si>
  <si>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</si>
  <si>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</si>
  <si>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</si>
  <si>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</si>
  <si>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</si>
  <si>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</si>
  <si>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</si>
  <si>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</si>
  <si>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</si>
  <si>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</si>
  <si>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</si>
  <si>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</si>
  <si>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</si>
  <si>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</si>
  <si>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</si>
  <si>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</si>
  <si>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</si>
  <si>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</si>
  <si>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</si>
  <si>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</si>
  <si>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</si>
  <si>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</si>
  <si>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</si>
  <si>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</si>
  <si>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</si>
  <si>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</si>
  <si>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</si>
  <si>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</si>
  <si>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</si>
  <si>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</si>
  <si>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</si>
  <si>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</si>
  <si>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</si>
  <si>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</si>
  <si>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</si>
  <si>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</si>
  <si>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</si>
  <si>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</si>
  <si>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</si>
  <si>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</si>
  <si>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</si>
  <si>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</si>
  <si>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</si>
  <si>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</si>
  <si>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</si>
  <si>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</si>
  <si>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</si>
  <si>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</si>
  <si>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</si>
  <si>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</si>
  <si>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</si>
  <si>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</si>
  <si>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</si>
  <si>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</si>
  <si>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</si>
  <si>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</si>
  <si>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</si>
  <si>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</si>
  <si>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</si>
  <si>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</si>
  <si>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</si>
  <si>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</si>
  <si>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</si>
  <si>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</si>
  <si>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</si>
  <si>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</si>
  <si>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</si>
  <si>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</si>
  <si>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</si>
  <si>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</si>
  <si>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</si>
  <si>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</si>
  <si>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</si>
  <si>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</si>
  <si>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</si>
  <si>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</si>
  <si>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</si>
  <si>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</si>
  <si>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</si>
  <si>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</si>
  <si>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</si>
  <si>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</si>
  <si>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</si>
  <si>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</si>
  <si>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</si>
  <si>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</si>
  <si>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</si>
  <si>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</si>
  <si>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</si>
  <si>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</si>
  <si>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</si>
  <si>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</si>
  <si>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</si>
  <si>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</si>
  <si>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</si>
  <si>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</si>
  <si>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</si>
  <si>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</si>
  <si>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</si>
  <si>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</si>
  <si>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</si>
  <si>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</si>
  <si>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</si>
  <si>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</si>
  <si>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</si>
  <si>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</si>
  <si>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</si>
  <si>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</si>
  <si>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</si>
  <si>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</si>
  <si>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</si>
  <si>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</si>
  <si>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</si>
  <si>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</si>
  <si>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</si>
  <si>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</si>
  <si>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</si>
  <si>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</si>
  <si>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</si>
  <si>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</si>
  <si>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</si>
  <si>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</si>
  <si>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</si>
  <si>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</si>
  <si>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</si>
  <si>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</si>
  <si>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</si>
  <si>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</si>
  <si>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</si>
  <si>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</si>
  <si>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</si>
  <si>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</si>
  <si>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</si>
  <si>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</si>
  <si>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</si>
  <si>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</si>
  <si>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</si>
  <si>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</si>
  <si>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</si>
  <si>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</si>
  <si>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</si>
  <si>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</si>
  <si>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</si>
  <si>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</si>
  <si>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</si>
  <si>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</si>
  <si>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</si>
  <si>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</si>
  <si>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</si>
  <si>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</si>
  <si>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</si>
  <si>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</si>
  <si>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</si>
  <si>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</si>
  <si>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</si>
  <si>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</si>
  <si>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</si>
  <si>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</si>
  <si>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</si>
  <si>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</si>
  <si>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</si>
  <si>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</si>
  <si>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</si>
  <si>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</si>
  <si>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</si>
  <si>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</si>
  <si>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</si>
  <si>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</si>
  <si>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</si>
  <si>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</si>
  <si>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</si>
  <si>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</si>
  <si>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</si>
  <si>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</si>
  <si>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</si>
  <si>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</si>
  <si>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</si>
  <si>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</si>
  <si>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</si>
  <si>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</si>
  <si>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</si>
  <si>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</si>
  <si>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</si>
  <si>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</si>
  <si>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</si>
  <si>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</si>
  <si>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</si>
  <si>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</si>
  <si>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</si>
  <si>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</si>
  <si>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</si>
  <si>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</si>
  <si>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</si>
  <si>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</si>
  <si>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</si>
  <si>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</si>
  <si>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</si>
  <si>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</si>
  <si>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</si>
  <si>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</si>
  <si>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</si>
  <si>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</si>
  <si>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</si>
  <si>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</si>
  <si>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</si>
  <si>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</si>
  <si>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</si>
  <si>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</si>
  <si>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</si>
  <si>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</si>
  <si>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</si>
  <si>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</si>
  <si>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</si>
  <si>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</si>
  <si>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</si>
  <si>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</si>
  <si>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</si>
  <si>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</si>
  <si>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</si>
  <si>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</si>
  <si>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</si>
  <si>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</si>
  <si>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</si>
  <si>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</si>
  <si>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</si>
  <si>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</si>
  <si>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</si>
  <si>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</si>
  <si>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</si>
  <si>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</si>
  <si>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</si>
  <si>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</si>
  <si>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</si>
  <si>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</si>
  <si>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</si>
  <si>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</si>
  <si>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</si>
  <si>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</si>
  <si>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</si>
  <si>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</si>
  <si>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</si>
  <si>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</si>
  <si>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</si>
  <si>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</si>
  <si>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</si>
  <si>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</si>
  <si>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</si>
  <si>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</si>
  <si>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</si>
  <si>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</si>
  <si>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</si>
  <si>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</si>
  <si>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</si>
  <si>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</si>
  <si>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</si>
  <si>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</si>
  <si>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</si>
  <si>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</si>
  <si>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</si>
  <si>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</si>
  <si>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</si>
  <si>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</si>
  <si>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</si>
  <si>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</si>
  <si>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</si>
  <si>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</si>
  <si>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</si>
  <si>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</si>
  <si>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</si>
  <si>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</si>
  <si>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</si>
  <si>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</si>
  <si>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</si>
  <si>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</si>
  <si>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</si>
  <si>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</si>
  <si>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</si>
  <si>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</si>
  <si>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</si>
  <si>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</si>
  <si>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</si>
  <si>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</si>
  <si>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</si>
  <si>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</si>
  <si>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</si>
  <si>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</si>
  <si>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</si>
  <si>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</si>
  <si>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</si>
  <si>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</si>
  <si>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</si>
  <si>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</si>
  <si>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</si>
  <si>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</si>
  <si>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</si>
  <si>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</si>
  <si>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</si>
  <si>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</si>
  <si>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</si>
  <si>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</si>
  <si>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</si>
  <si>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</si>
  <si>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</si>
  <si>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</si>
  <si>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</si>
  <si>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</si>
  <si>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</si>
  <si>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</si>
  <si>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</si>
  <si>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</si>
  <si>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</si>
  <si>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</si>
  <si>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</si>
  <si>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</si>
  <si>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</si>
  <si>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</si>
  <si>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</si>
  <si>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</si>
  <si>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</si>
  <si>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</si>
  <si>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</si>
  <si>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</si>
  <si>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</si>
  <si>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</si>
  <si>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</si>
  <si>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</si>
  <si>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</si>
  <si>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</si>
  <si>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</si>
  <si>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</si>
  <si>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</si>
  <si>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</si>
  <si>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</si>
  <si>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</si>
  <si>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</si>
  <si>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</si>
  <si>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</si>
  <si>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</si>
  <si>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</si>
  <si>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</si>
  <si>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</si>
  <si>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</si>
  <si>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</si>
  <si>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</si>
  <si>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</si>
  <si>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</si>
  <si>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</si>
  <si>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</si>
  <si>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</si>
  <si>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</si>
  <si>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</si>
  <si>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</si>
  <si>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</si>
  <si>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</si>
  <si>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</si>
  <si>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</si>
  <si>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</si>
  <si>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</si>
  <si>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</si>
  <si>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</si>
  <si>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</si>
  <si>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</si>
  <si>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</si>
  <si>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</si>
  <si>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</si>
  <si>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</si>
  <si>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</si>
  <si>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</si>
  <si>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</si>
  <si>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</si>
  <si>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</si>
  <si>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</si>
  <si>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</si>
  <si>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</si>
  <si>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</si>
  <si>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</si>
  <si>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</si>
  <si>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</si>
  <si>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</si>
  <si>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</si>
  <si>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</si>
  <si>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</si>
  <si>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</si>
  <si>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</si>
  <si>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</si>
  <si>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</si>
  <si>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</si>
  <si>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</si>
  <si>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</si>
  <si>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</si>
  <si>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</si>
  <si>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</si>
  <si>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</si>
  <si>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</si>
  <si>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</si>
  <si>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</si>
  <si>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</si>
  <si>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</si>
  <si>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</si>
  <si>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</si>
  <si>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</si>
  <si>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</si>
  <si>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</si>
  <si>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</si>
  <si>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</si>
  <si>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</si>
  <si>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</si>
  <si>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</si>
  <si>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</si>
  <si>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</si>
  <si>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</si>
  <si>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</si>
  <si>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</si>
  <si>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</si>
  <si>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</si>
  <si>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</si>
  <si>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</si>
  <si>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</si>
  <si>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</si>
  <si>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</si>
  <si>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</si>
  <si>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</si>
  <si>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</si>
  <si>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</si>
  <si>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</si>
  <si>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</si>
  <si>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</si>
  <si>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</si>
  <si>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</si>
  <si>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</si>
  <si>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</si>
  <si>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</si>
  <si>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</si>
  <si>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</si>
  <si>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</si>
  <si>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</si>
  <si>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</si>
  <si>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</si>
  <si>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</si>
  <si>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</si>
  <si>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</si>
  <si>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</si>
  <si>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</si>
  <si>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</si>
  <si>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</si>
  <si>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</si>
  <si>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</si>
  <si>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</si>
  <si>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</si>
  <si>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</si>
  <si>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</si>
  <si>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</si>
  <si>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</si>
  <si>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</si>
  <si>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</si>
  <si>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</si>
  <si>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</si>
  <si>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</si>
  <si>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</si>
  <si>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</si>
  <si>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</si>
  <si>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</si>
  <si>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</si>
  <si>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</si>
  <si>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</si>
  <si>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</si>
  <si>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</si>
  <si>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</si>
  <si>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</si>
  <si>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</si>
  <si>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</si>
  <si>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</si>
  <si>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</si>
  <si>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</si>
  <si>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</si>
  <si>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</si>
  <si>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</si>
  <si>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</si>
  <si>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</si>
  <si>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</si>
  <si>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</si>
  <si>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</si>
  <si>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</si>
  <si>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</si>
  <si>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</si>
  <si>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</si>
  <si>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</si>
  <si>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</si>
  <si>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</si>
  <si>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</si>
  <si>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</si>
  <si>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</si>
  <si>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</si>
  <si>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</si>
  <si>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</si>
  <si>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</si>
  <si>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</si>
  <si>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</si>
  <si>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</si>
  <si>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</si>
  <si>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</si>
  <si>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</si>
  <si>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</si>
  <si>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</si>
  <si>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</si>
  <si>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</si>
  <si>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</si>
  <si>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</si>
  <si>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</si>
  <si>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</si>
  <si>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</si>
  <si>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</si>
  <si>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</si>
  <si>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</si>
  <si>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</si>
  <si>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</si>
  <si>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</si>
  <si>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</si>
  <si>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</si>
  <si>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</si>
  <si>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</si>
  <si>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</si>
  <si>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</si>
  <si>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</si>
  <si>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</si>
  <si>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</si>
  <si>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</si>
  <si>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</si>
  <si>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</si>
  <si>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</si>
  <si>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</si>
  <si>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</si>
  <si>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</si>
  <si>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</si>
  <si>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</si>
  <si>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</si>
  <si>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</si>
  <si>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</si>
  <si>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</si>
  <si>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</si>
  <si>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</si>
  <si>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</si>
  <si>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</si>
  <si>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</si>
  <si>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</si>
  <si>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</si>
  <si>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</si>
  <si>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</si>
  <si>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</si>
  <si>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</si>
  <si>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</si>
  <si>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</si>
  <si>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</si>
  <si>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</si>
  <si>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</si>
  <si>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</si>
  <si>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</si>
  <si>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</si>
  <si>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</si>
  <si>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</si>
  <si>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</si>
  <si>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</si>
  <si>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</si>
  <si>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</si>
  <si>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</si>
  <si>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</si>
  <si>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</si>
  <si>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</si>
  <si>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</si>
  <si>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</si>
  <si>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</si>
  <si>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</si>
  <si>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</si>
  <si>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</si>
  <si>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</si>
  <si>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</si>
  <si>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</si>
  <si>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</si>
  <si>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</si>
  <si>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</si>
  <si>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</si>
  <si>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</si>
  <si>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</si>
  <si>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</si>
  <si>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</si>
  <si>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</si>
  <si>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</si>
  <si>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</si>
  <si>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</si>
  <si>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</si>
  <si>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</si>
  <si>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</si>
  <si>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</si>
  <si>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</si>
  <si>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</si>
  <si>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</si>
  <si>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</si>
  <si>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</si>
  <si>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</si>
  <si>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</si>
  <si>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</si>
  <si>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</si>
  <si>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</si>
  <si>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</si>
  <si>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</si>
  <si>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</si>
  <si>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</si>
  <si>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</si>
  <si>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</si>
  <si>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</si>
  <si>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</si>
  <si>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</si>
  <si>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</si>
  <si>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</si>
  <si>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</si>
  <si>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</si>
  <si>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</si>
  <si>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</si>
  <si>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</si>
  <si>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</si>
  <si>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</si>
  <si>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</si>
  <si>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</si>
  <si>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</si>
  <si>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</si>
  <si>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</si>
  <si>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</si>
  <si>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</si>
  <si>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</si>
  <si>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</si>
  <si>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</si>
  <si>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</si>
  <si>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</si>
  <si>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</si>
  <si>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</si>
  <si>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</si>
  <si>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</si>
  <si>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</si>
  <si>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</si>
  <si>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</si>
  <si>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</si>
  <si>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</si>
  <si>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</si>
  <si>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</si>
  <si>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</si>
  <si>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</si>
  <si>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</si>
  <si>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</si>
  <si>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</si>
  <si>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</si>
  <si>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</si>
  <si>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</si>
  <si>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</si>
  <si>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</si>
  <si>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</si>
  <si>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</si>
  <si>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</si>
  <si>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</si>
  <si>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</si>
  <si>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</si>
  <si>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</si>
  <si>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</si>
  <si>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</si>
  <si>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</si>
  <si>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</si>
  <si>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</si>
  <si>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</si>
  <si>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</si>
  <si>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</si>
  <si>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</si>
  <si>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</si>
  <si>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</si>
  <si>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</si>
  <si>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</si>
  <si>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</si>
  <si>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</si>
  <si>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</si>
  <si>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</si>
  <si>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</si>
  <si>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</si>
  <si>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</si>
  <si>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</si>
  <si>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</si>
  <si>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</si>
  <si>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</si>
  <si>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</si>
  <si>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</si>
  <si>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</si>
  <si>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</si>
  <si>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</si>
  <si>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</si>
  <si>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</si>
  <si>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</si>
  <si>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</si>
  <si>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</si>
  <si>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</si>
  <si>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</si>
  <si>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</si>
  <si>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</si>
  <si>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</si>
  <si>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</si>
  <si>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</si>
  <si>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</si>
  <si>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</si>
  <si>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</si>
  <si>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</si>
  <si>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</si>
  <si>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</si>
  <si>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</si>
  <si>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</si>
  <si>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</si>
  <si>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</si>
  <si>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</si>
  <si>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</si>
  <si>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</si>
  <si>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</si>
  <si>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</si>
  <si>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</si>
  <si>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</si>
  <si>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</si>
  <si>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</si>
  <si>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</si>
  <si>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</si>
  <si>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</si>
  <si>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</si>
  <si>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</si>
  <si>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</si>
  <si>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</si>
  <si>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</si>
  <si>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</si>
  <si>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</si>
  <si>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</si>
  <si>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</si>
  <si>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</si>
  <si>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</si>
  <si>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</si>
  <si>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</si>
  <si>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</si>
  <si>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</si>
  <si>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</si>
  <si>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</si>
  <si>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</si>
  <si>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</si>
  <si>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</si>
  <si>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</si>
  <si>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</si>
  <si>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</si>
  <si>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</si>
  <si>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</si>
  <si>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</si>
  <si>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</si>
  <si>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</si>
  <si>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</si>
  <si>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</si>
  <si>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</si>
  <si>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</si>
  <si>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</si>
  <si>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</si>
  <si>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</si>
  <si>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</si>
  <si>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</si>
  <si>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</si>
  <si>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</si>
  <si>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</si>
  <si>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</si>
  <si>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</si>
  <si>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</si>
  <si>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</si>
  <si>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</si>
  <si>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</si>
  <si>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</si>
  <si>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</si>
  <si>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</si>
  <si>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</si>
  <si>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</si>
  <si>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</si>
  <si>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</si>
  <si>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</si>
  <si>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</si>
  <si>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</si>
  <si>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</si>
  <si>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</si>
  <si>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</si>
  <si>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</si>
  <si>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</si>
  <si>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</si>
  <si>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</si>
  <si>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</si>
  <si>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</si>
  <si>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</si>
  <si>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</si>
  <si>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</si>
  <si>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</si>
  <si>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</si>
  <si>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</si>
  <si>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</si>
  <si>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</si>
  <si>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</si>
  <si>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</si>
  <si>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</si>
  <si>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</si>
  <si>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</si>
  <si>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</si>
  <si>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</si>
  <si>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</si>
  <si>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</si>
  <si>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</si>
  <si>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</si>
  <si>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</si>
  <si>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</si>
  <si>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</si>
  <si>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</si>
  <si>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</si>
  <si>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</si>
  <si>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</si>
  <si>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</si>
  <si>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</si>
  <si>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</si>
  <si>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</si>
  <si>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</si>
  <si>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</si>
  <si>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</si>
  <si>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</si>
  <si>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</si>
  <si>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</si>
  <si>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</si>
  <si>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</si>
  <si>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</si>
  <si>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</si>
  <si>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</si>
  <si>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</si>
  <si>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</si>
  <si>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</si>
  <si>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</si>
  <si>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</si>
  <si>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</si>
  <si>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</si>
  <si>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</si>
  <si>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</si>
  <si>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</si>
  <si>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</si>
  <si>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</si>
  <si>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</si>
  <si>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</si>
  <si>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</si>
  <si>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</si>
  <si>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</si>
  <si>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</si>
  <si>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</si>
  <si>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</si>
  <si>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</si>
  <si>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</si>
  <si>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</si>
  <si>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</si>
  <si>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</si>
  <si>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</si>
  <si>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</si>
  <si>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</si>
  <si>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</si>
  <si>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</si>
  <si>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</si>
  <si>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</si>
  <si>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</si>
  <si>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</si>
  <si>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</si>
  <si>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</si>
  <si>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</si>
  <si>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</si>
  <si>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</si>
  <si>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</si>
  <si>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</si>
  <si>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</si>
  <si>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</si>
  <si>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</si>
  <si>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</si>
  <si>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</si>
  <si>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</si>
  <si>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</si>
  <si>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</si>
  <si>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</si>
  <si>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</si>
  <si>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</si>
  <si>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</si>
  <si>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</si>
  <si>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</si>
  <si>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</si>
  <si>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</si>
  <si>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</si>
  <si>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</si>
  <si>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</si>
  <si>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</si>
  <si>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</si>
  <si>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</si>
  <si>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</si>
  <si>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</si>
  <si>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</si>
  <si>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</si>
  <si>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</si>
  <si>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</si>
  <si>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</si>
  <si>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</si>
  <si>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</si>
  <si>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</si>
  <si>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</si>
  <si>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</si>
  <si>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</si>
  <si>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</si>
  <si>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</si>
  <si>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</si>
  <si>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</si>
  <si>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</si>
  <si>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</si>
  <si>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</si>
  <si>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</si>
  <si>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</si>
  <si>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</si>
  <si>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</si>
  <si>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</si>
  <si>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</si>
  <si>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</si>
  <si>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</si>
  <si>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</si>
  <si>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</si>
  <si>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</si>
  <si>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</si>
  <si>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</si>
  <si>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</si>
  <si>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</si>
  <si>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</si>
  <si>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</si>
  <si>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</si>
  <si>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</si>
  <si>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</si>
  <si>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</si>
  <si>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</si>
  <si>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</si>
  <si>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</si>
  <si>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</si>
  <si>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</si>
  <si>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</si>
  <si>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</si>
  <si>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</si>
  <si>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</si>
  <si>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</si>
  <si>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</si>
  <si>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</si>
  <si>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</si>
  <si>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</si>
  <si>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</si>
  <si>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</si>
  <si>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</si>
  <si>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</si>
  <si>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</si>
  <si>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</si>
  <si>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</si>
  <si>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</si>
  <si>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</si>
  <si>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</si>
  <si>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</si>
  <si>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</si>
  <si>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</si>
  <si>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</si>
  <si>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</si>
  <si>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</si>
  <si>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</si>
  <si>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</si>
  <si>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</si>
  <si>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</si>
  <si>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</si>
  <si>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</si>
  <si>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</si>
  <si>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</si>
  <si>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</si>
  <si>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</si>
  <si>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</si>
  <si>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</si>
  <si>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</si>
  <si>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</si>
  <si>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</si>
  <si>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</si>
  <si>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</si>
  <si>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</si>
  <si>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</si>
  <si>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</si>
  <si>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</si>
  <si>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</si>
  <si>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</si>
  <si>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</si>
  <si>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</si>
  <si>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</si>
  <si>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</si>
  <si>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</si>
  <si>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</si>
  <si>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</si>
  <si>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</si>
  <si>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</si>
  <si>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</si>
  <si>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</si>
  <si>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</si>
  <si>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</si>
  <si>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</si>
  <si>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</si>
  <si>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</si>
  <si>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</si>
  <si>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</si>
  <si>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</si>
  <si>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</si>
  <si>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</si>
  <si>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</si>
  <si>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</si>
  <si>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</si>
  <si>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</si>
  <si>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</si>
  <si>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</si>
  <si>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</si>
  <si>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</si>
  <si>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</si>
  <si>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</si>
  <si>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</si>
  <si>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</si>
  <si>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</si>
  <si>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</si>
  <si>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</si>
  <si>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</si>
  <si>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</si>
  <si>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</si>
  <si>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</si>
  <si>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</si>
  <si>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</si>
  <si>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</si>
  <si>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</si>
  <si>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</si>
  <si>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</si>
  <si>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</si>
  <si>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</si>
  <si>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</si>
  <si>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</si>
  <si>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</si>
  <si>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</si>
  <si>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</si>
  <si>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</si>
  <si>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</si>
  <si>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</si>
  <si>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</si>
  <si>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</si>
  <si>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</si>
  <si>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</si>
  <si>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</si>
  <si>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</si>
  <si>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</si>
  <si>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</si>
  <si>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</si>
  <si>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</si>
  <si>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</si>
  <si>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</si>
  <si>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</si>
  <si>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</si>
  <si>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</si>
  <si>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</si>
  <si>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</si>
  <si>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</si>
  <si>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</si>
  <si>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</si>
  <si>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</si>
  <si>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</si>
  <si>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</si>
  <si>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</si>
  <si>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</si>
  <si>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</si>
  <si>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</si>
  <si>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</si>
  <si>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</si>
  <si>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</si>
  <si>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</si>
  <si>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</si>
  <si>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</si>
  <si>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</si>
  <si>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</si>
  <si>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</si>
  <si>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</si>
  <si>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</si>
  <si>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</si>
  <si>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</si>
  <si>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</si>
  <si>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</si>
  <si>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</si>
  <si>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</si>
  <si>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</si>
  <si>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</si>
  <si>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</si>
  <si>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</si>
  <si>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</si>
  <si>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</si>
  <si>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</si>
  <si>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</si>
  <si>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</si>
  <si>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</si>
  <si>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</si>
  <si>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</si>
  <si>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</si>
  <si>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</si>
  <si>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</si>
  <si>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</si>
  <si>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</si>
  <si>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</si>
  <si>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</si>
  <si>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</si>
  <si>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</si>
  <si>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</si>
  <si>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</si>
  <si>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</si>
  <si>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</si>
  <si>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</si>
  <si>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</si>
  <si>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</si>
  <si>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</si>
  <si>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</si>
  <si>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</si>
  <si>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</si>
  <si>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</si>
  <si>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</si>
  <si>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</si>
  <si>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</si>
  <si>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</si>
  <si>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</si>
  <si>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</si>
  <si>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</si>
  <si>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</si>
  <si>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</si>
  <si>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</si>
  <si>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</si>
  <si>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</si>
  <si>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</si>
  <si>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</si>
  <si>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</si>
  <si>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</si>
  <si>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</si>
  <si>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</si>
  <si>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</si>
  <si>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</si>
  <si>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</si>
  <si>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</si>
  <si>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</si>
  <si>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</si>
  <si>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</si>
  <si>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</si>
  <si>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</si>
  <si>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</si>
  <si>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</si>
  <si>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</si>
  <si>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</si>
  <si>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</si>
  <si>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</si>
  <si>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</si>
  <si>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</si>
  <si>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</si>
  <si>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</si>
  <si>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</si>
  <si>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</si>
  <si>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</si>
  <si>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</si>
  <si>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</si>
  <si>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</si>
  <si>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</si>
  <si>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</si>
  <si>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</si>
  <si>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</si>
  <si>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</si>
  <si>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</si>
  <si>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</si>
  <si>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</si>
  <si>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</si>
  <si>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</si>
  <si>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</si>
  <si>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</si>
  <si>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</si>
  <si>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</si>
  <si>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</si>
  <si>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</si>
  <si>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</si>
  <si>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</si>
  <si>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</si>
  <si>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</si>
  <si>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</si>
  <si>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</si>
  <si>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</si>
  <si>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</si>
  <si>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</si>
  <si>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</si>
  <si>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</si>
  <si>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</si>
  <si>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</si>
  <si>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</si>
  <si>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</si>
  <si>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</si>
  <si>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</si>
  <si>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</si>
  <si>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</si>
  <si>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</si>
  <si>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</si>
  <si>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</si>
  <si>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</si>
  <si>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</si>
  <si>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</si>
  <si>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</si>
  <si>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</si>
  <si>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</si>
  <si>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</si>
  <si>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</si>
  <si>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</si>
  <si>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</si>
  <si>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</si>
  <si>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</si>
  <si>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</si>
  <si>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</si>
  <si>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</si>
  <si>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</si>
  <si>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</si>
  <si>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</si>
  <si>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</si>
  <si>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</si>
  <si>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</si>
  <si>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</si>
  <si>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</si>
  <si>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</si>
  <si>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</si>
  <si>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</si>
  <si>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</si>
  <si>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</si>
  <si>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</si>
  <si>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</si>
  <si>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</si>
  <si>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</si>
  <si>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</si>
  <si>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</si>
  <si>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</si>
  <si>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</si>
  <si>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</si>
  <si>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</si>
  <si>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</si>
  <si>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</si>
  <si>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</si>
  <si>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</si>
  <si>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</si>
  <si>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</si>
  <si>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</si>
  <si>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</si>
  <si>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</si>
  <si>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</si>
  <si>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</si>
  <si>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</si>
  <si>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</si>
  <si>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</si>
  <si>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</si>
  <si>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</si>
  <si>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</si>
  <si>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</si>
  <si>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</si>
  <si>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</si>
  <si>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</si>
  <si>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</si>
  <si>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</si>
  <si>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</si>
  <si>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</si>
  <si>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</si>
  <si>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</si>
  <si>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</si>
  <si>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</si>
  <si>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</si>
  <si>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</si>
  <si>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</si>
  <si>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</si>
  <si>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</si>
  <si>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</si>
  <si>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</si>
  <si>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</si>
  <si>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</si>
  <si>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</si>
  <si>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</si>
  <si>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</si>
  <si>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</si>
  <si>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</si>
  <si>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</si>
  <si>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</si>
  <si>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</si>
  <si>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</si>
  <si>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</si>
  <si>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</si>
  <si>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</si>
  <si>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</si>
  <si>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</si>
  <si>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</si>
  <si>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</si>
  <si>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</si>
  <si>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</si>
  <si>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</si>
  <si>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</si>
  <si>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</si>
  <si>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</si>
  <si>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</si>
  <si>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</si>
  <si>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</si>
  <si>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</si>
  <si>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</si>
  <si>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</si>
  <si>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</si>
  <si>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</si>
  <si>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</si>
  <si>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</si>
  <si>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</si>
  <si>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</si>
  <si>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</si>
  <si>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</si>
  <si>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</si>
  <si>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</si>
  <si>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</si>
  <si>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</si>
  <si>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</si>
  <si>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</si>
  <si>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</si>
  <si>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</si>
  <si>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</si>
  <si>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</si>
  <si>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</si>
  <si>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</si>
  <si>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</si>
  <si>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</si>
  <si>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</si>
  <si>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</si>
  <si>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</si>
  <si>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</si>
  <si>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</si>
  <si>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</si>
  <si>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</si>
  <si>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</si>
  <si>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</si>
  <si>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</si>
  <si>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</si>
  <si>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</si>
  <si>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</si>
  <si>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</si>
  <si>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</si>
  <si>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</si>
  <si>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</si>
  <si>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</si>
  <si>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</si>
  <si>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</si>
  <si>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</si>
  <si>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</si>
  <si>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</si>
  <si>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</si>
  <si>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</si>
  <si>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</si>
  <si>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</si>
  <si>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</si>
  <si>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</si>
  <si>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</si>
  <si>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</si>
  <si>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</si>
  <si>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</si>
  <si>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</si>
  <si>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</si>
  <si>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</si>
  <si>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</si>
  <si>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</si>
  <si>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</si>
  <si>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</si>
  <si>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</si>
  <si>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</si>
  <si>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</si>
  <si>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</si>
  <si>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</si>
  <si>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</si>
  <si>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</si>
  <si>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</si>
  <si>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</si>
  <si>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</si>
  <si>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</si>
  <si>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</si>
  <si>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</si>
  <si>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</si>
  <si>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</si>
  <si>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</si>
  <si>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</si>
  <si>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</si>
  <si>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</si>
  <si>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</si>
  <si>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</si>
  <si>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</si>
  <si>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</si>
  <si>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</si>
  <si>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</si>
  <si>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</si>
  <si>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</si>
  <si>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</si>
  <si>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</si>
  <si>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</si>
  <si>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</si>
  <si>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</si>
  <si>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</si>
  <si>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</si>
  <si>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</si>
  <si>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</si>
  <si>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</si>
  <si>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</si>
  <si>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</si>
  <si>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</si>
  <si>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</si>
  <si>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</si>
  <si>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</si>
  <si>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</si>
  <si>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</si>
  <si>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</si>
  <si>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</si>
  <si>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</si>
  <si>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</si>
  <si>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</si>
  <si>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</si>
  <si>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</si>
  <si>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</si>
  <si>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</si>
  <si>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</si>
  <si>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</si>
  <si>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</si>
  <si>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</si>
  <si>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</si>
  <si>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</si>
  <si>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</si>
  <si>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</si>
  <si>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</si>
  <si>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</si>
  <si>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</si>
  <si>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</si>
  <si>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</si>
  <si>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</si>
  <si>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</si>
  <si>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</si>
  <si>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</si>
  <si>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</si>
  <si>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</si>
  <si>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</si>
  <si>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</si>
  <si>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</si>
  <si>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</si>
  <si>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</si>
  <si>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</si>
  <si>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</si>
  <si>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</si>
  <si>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</si>
  <si>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</si>
  <si>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</si>
  <si>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</si>
  <si>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</si>
  <si>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</si>
  <si>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</si>
  <si>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</si>
  <si>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</si>
  <si>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</si>
  <si>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</si>
  <si>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</si>
  <si>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</si>
  <si>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</si>
  <si>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</si>
  <si>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</si>
  <si>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</si>
  <si>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</si>
  <si>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</si>
  <si>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</si>
  <si>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</si>
  <si>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</si>
  <si>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</si>
  <si>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</si>
  <si>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</si>
  <si>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</si>
  <si>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</si>
  <si>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</si>
  <si>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</si>
  <si>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</si>
  <si>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</si>
  <si>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</si>
  <si>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</si>
  <si>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</si>
  <si>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</si>
  <si>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</si>
  <si>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</si>
  <si>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</si>
  <si>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</si>
  <si>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</si>
  <si>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</si>
  <si>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</si>
  <si>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</si>
  <si>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</si>
  <si>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</si>
  <si>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</si>
  <si>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</si>
  <si>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</si>
  <si>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</si>
  <si>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</si>
  <si>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</si>
  <si>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</si>
  <si>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</si>
  <si>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</si>
  <si>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</si>
  <si>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</si>
  <si>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</si>
  <si>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</si>
  <si>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</si>
  <si>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</si>
  <si>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</si>
  <si>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</si>
  <si>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</si>
  <si>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</si>
  <si>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</si>
  <si>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</si>
  <si>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</si>
  <si>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</si>
  <si>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</si>
  <si>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</si>
  <si>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</si>
  <si>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</si>
  <si>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</si>
  <si>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</si>
  <si>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</si>
  <si>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</si>
  <si>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</si>
  <si>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</si>
  <si>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</si>
  <si>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</si>
  <si>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</si>
  <si>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</si>
  <si>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</si>
  <si>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</si>
  <si>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</si>
  <si>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</si>
  <si>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</si>
  <si>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</si>
  <si>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</si>
  <si>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</si>
  <si>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</si>
  <si>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</si>
  <si>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</si>
  <si>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</si>
  <si>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</si>
  <si>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</si>
  <si>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</si>
  <si>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</si>
  <si>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</si>
  <si>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</si>
  <si>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</si>
  <si>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</si>
  <si>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</si>
  <si>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</si>
  <si>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</si>
  <si>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</si>
  <si>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</si>
  <si>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</si>
  <si>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</si>
  <si>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</si>
  <si>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</si>
  <si>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</si>
  <si>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</si>
  <si>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</si>
  <si>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</si>
  <si>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</si>
  <si>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</si>
  <si>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</si>
  <si>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</si>
  <si>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</si>
  <si>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</si>
  <si>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</si>
  <si>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</si>
  <si>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</si>
  <si>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</si>
  <si>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</si>
  <si>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</si>
  <si>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</si>
  <si>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</si>
  <si>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</si>
  <si>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</si>
  <si>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</si>
  <si>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</si>
  <si>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</si>
  <si>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</si>
  <si>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</si>
  <si>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</si>
  <si>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</si>
  <si>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</si>
  <si>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</si>
  <si>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</si>
  <si>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</si>
  <si>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</si>
  <si>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</si>
  <si>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</si>
  <si>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</si>
  <si>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</si>
  <si>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</si>
  <si>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</si>
  <si>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</si>
  <si>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</si>
  <si>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</si>
  <si>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</si>
  <si>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</si>
  <si>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</si>
  <si>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</si>
  <si>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</si>
  <si>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</si>
  <si>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</si>
  <si>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</si>
  <si>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</si>
  <si>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</si>
  <si>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</si>
  <si>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</si>
  <si>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</si>
  <si>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</si>
  <si>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</si>
  <si>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</si>
  <si>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</si>
  <si>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</si>
  <si>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</si>
  <si>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</si>
  <si>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</si>
  <si>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</si>
  <si>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</si>
  <si>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</si>
  <si>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</si>
  <si>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</si>
  <si>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</si>
  <si>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</si>
  <si>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</si>
  <si>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</si>
  <si>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</si>
  <si>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</si>
  <si>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</si>
  <si>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</si>
  <si>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</si>
  <si>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</si>
  <si>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</si>
  <si>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</si>
  <si>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</si>
  <si>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</si>
  <si>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</si>
  <si>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</si>
  <si>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</si>
  <si>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</si>
  <si>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</si>
  <si>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</si>
  <si>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</si>
  <si>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</si>
  <si>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</si>
  <si>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</si>
  <si>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</si>
  <si>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</si>
  <si>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</si>
  <si>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</si>
  <si>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</si>
  <si>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</si>
  <si>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</si>
  <si>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</si>
  <si>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</si>
  <si>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</si>
  <si>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</si>
  <si>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</si>
  <si>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</si>
  <si>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</si>
  <si>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</si>
  <si>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</si>
  <si>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</si>
  <si>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</si>
  <si>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</si>
  <si>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</si>
  <si>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</si>
  <si>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</si>
  <si>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</si>
  <si>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</si>
  <si>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</si>
  <si>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</si>
  <si>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</si>
  <si>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</si>
  <si>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</si>
  <si>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</si>
  <si>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</si>
  <si>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</si>
  <si>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</si>
  <si>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</si>
  <si>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</si>
  <si>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</si>
  <si>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</si>
  <si>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</si>
  <si>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</si>
  <si>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</si>
  <si>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</si>
  <si>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</si>
  <si>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</si>
  <si>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</si>
  <si>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</si>
  <si>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</si>
  <si>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</si>
  <si>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</si>
  <si>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</si>
  <si>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</si>
  <si>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</si>
  <si>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</si>
  <si>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</si>
  <si>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</si>
  <si>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</si>
  <si>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</si>
  <si>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</si>
  <si>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</si>
  <si>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</si>
  <si>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</si>
  <si>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</si>
  <si>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</si>
  <si>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</si>
  <si>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</si>
  <si>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</si>
  <si>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</si>
  <si>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</si>
  <si>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</si>
  <si>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</si>
  <si>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</si>
  <si>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</si>
  <si>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</si>
  <si>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</si>
  <si>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</si>
  <si>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</si>
  <si>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</si>
  <si>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</si>
  <si>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</si>
  <si>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</si>
  <si>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</si>
  <si>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</si>
  <si>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</si>
  <si>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</si>
  <si>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</si>
  <si>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</si>
  <si>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</si>
  <si>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</si>
  <si>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</si>
  <si>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</si>
  <si>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</si>
  <si>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</si>
  <si>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</si>
  <si>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</si>
  <si>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</si>
  <si>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</si>
  <si>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</si>
  <si>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</si>
  <si>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</si>
  <si>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</si>
  <si>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</si>
  <si>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</si>
  <si>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</si>
  <si>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</si>
  <si>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</si>
  <si>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</si>
  <si>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</si>
  <si>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</si>
  <si>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</si>
  <si>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</si>
  <si>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</si>
  <si>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</si>
  <si>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</si>
  <si>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</si>
  <si>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</si>
  <si>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</si>
  <si>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</si>
  <si>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</si>
  <si>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</si>
  <si>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</si>
  <si>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</si>
  <si>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</si>
  <si>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</si>
  <si>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</si>
  <si>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</si>
  <si>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</si>
  <si>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</si>
  <si>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</si>
  <si>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</si>
  <si>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</si>
  <si>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</si>
  <si>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</si>
  <si>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</si>
  <si>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</si>
  <si>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</si>
  <si>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</si>
  <si>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</si>
  <si>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</si>
  <si>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</si>
  <si>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</si>
  <si>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</si>
  <si>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</si>
  <si>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</si>
  <si>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</si>
  <si>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</si>
  <si>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</si>
  <si>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</si>
  <si>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</si>
  <si>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</si>
  <si>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</si>
  <si>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</si>
  <si>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</si>
  <si>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</si>
  <si>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</si>
  <si>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</si>
  <si>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</si>
  <si>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</si>
  <si>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</si>
  <si>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</si>
  <si>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</si>
  <si>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</si>
  <si>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</si>
  <si>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</si>
  <si>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</si>
  <si>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</si>
  <si>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</si>
  <si>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</si>
  <si>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</si>
  <si>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</si>
  <si>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</si>
  <si>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</si>
  <si>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</si>
  <si>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</si>
  <si>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</si>
  <si>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</si>
  <si>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</si>
  <si>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</si>
  <si>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</si>
  <si>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</si>
  <si>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</si>
  <si>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</si>
  <si>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</si>
  <si>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</si>
  <si>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</si>
  <si>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</si>
  <si>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</si>
  <si>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</si>
  <si>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</si>
  <si>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</si>
  <si>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</si>
  <si>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</si>
  <si>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</si>
  <si>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</si>
  <si>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</si>
  <si>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</si>
  <si>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</si>
  <si>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</si>
  <si>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</si>
  <si>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</si>
  <si>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</si>
  <si>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</si>
  <si>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</si>
  <si>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</si>
  <si>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</si>
  <si>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</si>
  <si>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</si>
  <si>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</si>
  <si>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</si>
  <si>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</si>
  <si>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</si>
  <si>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</si>
  <si>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</si>
  <si>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</si>
  <si>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</si>
  <si>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</si>
  <si>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</si>
  <si>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</si>
  <si>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</si>
  <si>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</si>
  <si>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</si>
  <si>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</si>
  <si>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</si>
  <si>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</si>
  <si>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</si>
  <si>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</si>
  <si>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</si>
  <si>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</si>
  <si>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</si>
  <si>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</si>
  <si>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</si>
  <si>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</si>
  <si>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</si>
  <si>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</si>
  <si>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</si>
  <si>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</si>
  <si>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</si>
  <si>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</si>
  <si>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</si>
  <si>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</si>
  <si>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</si>
  <si>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</si>
  <si>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</si>
  <si>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</si>
  <si>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</si>
  <si>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</si>
  <si>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</si>
  <si>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</si>
  <si>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</si>
  <si>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</si>
  <si>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</si>
  <si>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</si>
  <si>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</si>
  <si>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</si>
  <si>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</si>
  <si>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</si>
  <si>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</si>
  <si>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</si>
  <si>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</si>
  <si>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</si>
  <si>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</si>
  <si>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</si>
  <si>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</si>
  <si>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</si>
  <si>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</si>
  <si>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</si>
  <si>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</si>
  <si>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</si>
  <si>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</si>
  <si>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</si>
  <si>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</si>
  <si>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</si>
  <si>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</si>
  <si>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</si>
  <si>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</si>
  <si>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</si>
  <si>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</si>
  <si>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</si>
  <si>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</si>
  <si>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</si>
  <si>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</si>
  <si>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</si>
  <si>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</si>
  <si>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</si>
  <si>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</si>
  <si>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</si>
  <si>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</si>
  <si>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</si>
  <si>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</si>
  <si>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</si>
  <si>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</si>
  <si>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</si>
  <si>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</si>
  <si>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</si>
  <si>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</si>
  <si>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</si>
  <si>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</si>
  <si>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</si>
  <si>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</si>
  <si>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</si>
  <si>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</si>
  <si>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</si>
  <si>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</si>
  <si>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</si>
  <si>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</si>
  <si>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</si>
  <si>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</si>
  <si>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</si>
  <si>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</si>
  <si>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</si>
  <si>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</si>
  <si>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</si>
  <si>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</si>
  <si>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</si>
  <si>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</si>
  <si>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</si>
  <si>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</si>
  <si>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</si>
  <si>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</si>
  <si>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</si>
  <si>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</si>
  <si>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</si>
  <si>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</si>
  <si>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</si>
  <si>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</si>
  <si>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</si>
  <si>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</si>
  <si>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</si>
  <si>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</si>
  <si>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</si>
  <si>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</si>
  <si>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</si>
  <si>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</si>
  <si>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</si>
  <si>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</si>
  <si>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</si>
  <si>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</si>
  <si>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</si>
  <si>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</si>
  <si>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</si>
  <si>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</si>
  <si>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</si>
  <si>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</si>
  <si>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</si>
  <si>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</si>
  <si>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</si>
  <si>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</si>
  <si>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</si>
  <si>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</si>
  <si>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</si>
  <si>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</si>
  <si>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</si>
  <si>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</si>
  <si>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</si>
  <si>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</si>
  <si>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</si>
  <si>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</si>
  <si>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</si>
  <si>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</si>
  <si>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</si>
  <si>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</si>
  <si>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</si>
  <si>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</si>
  <si>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</si>
  <si>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</si>
  <si>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</si>
  <si>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</si>
  <si>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</si>
  <si>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</si>
  <si>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</si>
  <si>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</si>
  <si>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</si>
  <si>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</si>
  <si>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</si>
  <si>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</si>
  <si>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</si>
  <si>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</si>
  <si>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</si>
  <si>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</si>
  <si>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</si>
  <si>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</si>
  <si>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</si>
  <si>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</si>
  <si>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</si>
  <si>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</si>
  <si>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</si>
  <si>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</si>
  <si>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</si>
  <si>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</si>
  <si>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</si>
  <si>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</si>
  <si>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</si>
  <si>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</si>
  <si>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</si>
  <si>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</si>
  <si>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</si>
  <si>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</si>
  <si>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</si>
  <si>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</si>
  <si>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</si>
  <si>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</si>
  <si>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</si>
  <si>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</si>
  <si>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</si>
  <si>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</si>
  <si>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</si>
  <si>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</si>
  <si>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</si>
  <si>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</si>
  <si>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</si>
  <si>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</si>
  <si>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</si>
  <si>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</si>
  <si>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</si>
  <si>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</si>
  <si>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</si>
  <si>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</si>
  <si>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</si>
  <si>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</si>
  <si>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</si>
  <si>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</si>
  <si>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</si>
  <si>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</si>
  <si>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</si>
  <si>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</si>
  <si>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</si>
  <si>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</si>
  <si>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</si>
  <si>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</si>
  <si>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</si>
  <si>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</si>
  <si>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</si>
  <si>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</si>
  <si>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</si>
  <si>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</si>
  <si>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</si>
  <si>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</si>
  <si>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</si>
  <si>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</si>
  <si>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</si>
  <si>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</si>
  <si>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</si>
  <si>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</si>
  <si>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</si>
  <si>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</si>
  <si>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</si>
  <si>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</si>
  <si>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</si>
  <si>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</si>
  <si>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</si>
  <si>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</si>
  <si>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</si>
  <si>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</si>
  <si>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</si>
  <si>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</si>
  <si>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</si>
  <si>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</si>
  <si>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</si>
  <si>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</si>
  <si>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</si>
  <si>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</si>
  <si>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</si>
  <si>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</si>
  <si>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</si>
  <si>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</si>
  <si>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</si>
  <si>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</si>
  <si>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</si>
  <si>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</si>
  <si>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</si>
  <si>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</si>
  <si>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</si>
  <si>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</si>
  <si>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</si>
  <si>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</si>
  <si>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</si>
  <si>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</si>
  <si>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</si>
  <si>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</si>
  <si>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</si>
  <si>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</si>
  <si>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</si>
  <si>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</si>
  <si>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</si>
  <si>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</si>
  <si>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</si>
  <si>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</si>
  <si>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</si>
  <si>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</si>
  <si>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</si>
  <si>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</si>
  <si>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</si>
  <si>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</si>
  <si>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</si>
  <si>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</si>
  <si>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</si>
  <si>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</si>
  <si>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</si>
  <si>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</si>
  <si>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</si>
  <si>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</si>
  <si>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</si>
  <si>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</si>
  <si>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</si>
  <si>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</si>
  <si>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</si>
  <si>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</si>
  <si>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</si>
  <si>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</si>
  <si>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</si>
  <si>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</si>
  <si>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</si>
  <si>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</si>
  <si>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</si>
  <si>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</si>
  <si>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</si>
  <si>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</si>
  <si>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</si>
  <si>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</si>
  <si>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</si>
  <si>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</si>
  <si>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</si>
  <si>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</si>
  <si>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</si>
  <si>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</si>
  <si>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</si>
  <si>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</si>
  <si>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</si>
  <si>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</si>
  <si>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</si>
  <si>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</si>
  <si>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</si>
  <si>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</si>
  <si>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</si>
  <si>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</si>
  <si>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</si>
  <si>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</si>
  <si>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</si>
  <si>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</si>
  <si>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</si>
  <si>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</si>
  <si>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</si>
  <si>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</si>
  <si>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</si>
  <si>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</si>
  <si>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</si>
  <si>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</si>
  <si>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</si>
  <si>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</si>
  <si>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</si>
  <si>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</si>
  <si>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</si>
  <si>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</si>
  <si>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</si>
  <si>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</si>
  <si>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</si>
  <si>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</si>
  <si>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</si>
  <si>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</si>
  <si>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</si>
  <si>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</si>
  <si>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</si>
  <si>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</si>
  <si>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</si>
  <si>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</si>
  <si>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</si>
  <si>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</si>
  <si>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</si>
  <si>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</si>
  <si>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</si>
  <si>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</si>
  <si>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</si>
  <si>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</si>
  <si>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</si>
  <si>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</si>
  <si>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</si>
  <si>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</si>
  <si>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</si>
  <si>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</si>
  <si>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</si>
  <si>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</si>
  <si>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</si>
  <si>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</si>
  <si>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</si>
  <si>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</si>
  <si>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</si>
  <si>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</si>
  <si>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</si>
  <si>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</si>
  <si>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</si>
  <si>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</si>
  <si>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</si>
  <si>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</si>
  <si>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</si>
  <si>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</si>
  <si>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</si>
  <si>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</si>
  <si>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</si>
  <si>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</si>
  <si>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</si>
  <si>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</si>
  <si>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</si>
  <si>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</si>
  <si>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</si>
  <si>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</si>
  <si>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</si>
  <si>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</si>
  <si>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</si>
  <si>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</si>
  <si>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</si>
  <si>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</si>
  <si>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</si>
  <si>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</si>
  <si>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</si>
  <si>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</si>
  <si>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</si>
  <si>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</si>
  <si>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</si>
  <si>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</si>
  <si>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</si>
  <si>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</si>
  <si>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</si>
  <si>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</si>
  <si>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</si>
  <si>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</si>
  <si>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</si>
  <si>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</si>
  <si>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</si>
  <si>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</si>
  <si>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</si>
  <si>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</si>
  <si>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</si>
  <si>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</si>
  <si>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</si>
  <si>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</si>
  <si>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</si>
  <si>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</si>
  <si>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</si>
  <si>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</si>
  <si>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</si>
  <si>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</si>
  <si>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</si>
  <si>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</si>
  <si>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</si>
  <si>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</si>
  <si>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</si>
  <si>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</si>
  <si>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</si>
  <si>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</si>
  <si>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</si>
  <si>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</si>
  <si>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</si>
  <si>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</si>
  <si>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</si>
  <si>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</si>
  <si>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</si>
  <si>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</si>
  <si>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</si>
  <si>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</si>
  <si>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</si>
  <si>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</si>
  <si>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</si>
  <si>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</si>
  <si>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</si>
  <si>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</si>
  <si>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</si>
  <si>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</si>
  <si>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</si>
  <si>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</si>
  <si>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</si>
  <si>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</si>
  <si>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</si>
  <si>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</si>
  <si>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</si>
  <si>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</si>
  <si>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</si>
  <si>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</si>
  <si>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</si>
  <si>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</si>
  <si>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</si>
  <si>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</si>
  <si>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</si>
  <si>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</si>
  <si>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</si>
  <si>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</si>
  <si>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</si>
  <si>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</si>
  <si>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</si>
  <si>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</si>
  <si>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</si>
  <si>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</si>
  <si>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</si>
  <si>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</si>
  <si>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</si>
  <si>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</si>
  <si>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</si>
  <si>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</si>
  <si>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</si>
  <si>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</si>
  <si>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</si>
  <si>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</si>
  <si>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</si>
  <si>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</si>
  <si>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</si>
  <si>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</si>
  <si>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</si>
  <si>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</si>
  <si>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</si>
  <si>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</si>
  <si>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</si>
  <si>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</si>
  <si>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</si>
  <si>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</si>
  <si>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</si>
  <si>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</si>
  <si>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</si>
  <si>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</si>
  <si>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</si>
  <si>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</si>
  <si>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</si>
  <si>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</si>
  <si>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</si>
  <si>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</si>
  <si>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</si>
  <si>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</si>
  <si>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</si>
  <si>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</si>
  <si>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</si>
  <si>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</si>
  <si>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</si>
  <si>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</si>
  <si>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</si>
  <si>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</si>
  <si>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</si>
  <si>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</si>
  <si>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</si>
  <si>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</si>
  <si>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</si>
  <si>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</si>
  <si>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</si>
  <si>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</si>
  <si>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</si>
  <si>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</si>
  <si>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</si>
  <si>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</si>
  <si>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</si>
  <si>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</si>
  <si>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</si>
  <si>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</si>
  <si>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</si>
  <si>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</si>
  <si>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</si>
  <si>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</si>
  <si>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</si>
  <si>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</si>
  <si>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</si>
  <si>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</si>
  <si>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</si>
  <si>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</si>
  <si>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</si>
  <si>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</si>
  <si>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</si>
  <si>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</si>
  <si>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</si>
  <si>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</si>
  <si>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</si>
  <si>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</si>
  <si>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</si>
  <si>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</si>
  <si>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</si>
  <si>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</si>
  <si>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</si>
  <si>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</si>
  <si>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</si>
  <si>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</si>
  <si>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</si>
  <si>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</si>
  <si>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</si>
  <si>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</si>
  <si>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</si>
  <si>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</si>
  <si>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</si>
  <si>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</si>
  <si>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</si>
  <si>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</si>
  <si>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</si>
  <si>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</si>
  <si>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</si>
  <si>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</si>
  <si>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</si>
  <si>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</si>
  <si>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</si>
  <si>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</si>
  <si>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</si>
  <si>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</si>
  <si>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</si>
  <si>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</si>
  <si>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</si>
  <si>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</si>
  <si>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</si>
  <si>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</si>
  <si>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</si>
  <si>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</si>
  <si>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</si>
  <si>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</si>
  <si>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</si>
  <si>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</si>
  <si>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</si>
  <si>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</si>
  <si>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</si>
  <si>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</si>
  <si>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</si>
  <si>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</si>
  <si>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</si>
  <si>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</si>
  <si>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</si>
  <si>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</si>
  <si>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</si>
  <si>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</si>
  <si>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</si>
  <si>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</si>
  <si>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</si>
  <si>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</si>
  <si>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</si>
  <si>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</si>
  <si>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</si>
  <si>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</si>
  <si>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</si>
  <si>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</si>
  <si>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</si>
  <si>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</si>
  <si>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</si>
  <si>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</si>
  <si>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</si>
  <si>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</si>
  <si>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</si>
  <si>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</si>
  <si>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</si>
  <si>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</si>
  <si>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</si>
  <si>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</si>
  <si>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</si>
  <si>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</si>
  <si>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</si>
  <si>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</si>
  <si>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</si>
  <si>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</si>
  <si>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</si>
  <si>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</si>
  <si>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</si>
  <si>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</si>
  <si>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</si>
  <si>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</si>
  <si>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</si>
  <si>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</si>
  <si>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</si>
  <si>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</si>
  <si>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</si>
  <si>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</si>
  <si>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</si>
  <si>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</si>
  <si>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</si>
  <si>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</si>
  <si>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</si>
  <si>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</si>
  <si>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</si>
  <si>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</si>
  <si>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</si>
  <si>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</si>
  <si>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</si>
  <si>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</si>
  <si>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</si>
  <si>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</si>
  <si>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</si>
  <si>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</si>
  <si>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</si>
  <si>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</si>
  <si>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</si>
  <si>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</si>
  <si>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</si>
  <si>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</si>
  <si>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</si>
  <si>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</si>
  <si>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</si>
  <si>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</si>
  <si>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</si>
  <si>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</si>
  <si>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</si>
  <si>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</si>
  <si>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</si>
  <si>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</si>
  <si>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</si>
  <si>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</si>
  <si>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</si>
  <si>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</si>
  <si>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</si>
  <si>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</si>
  <si>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</si>
  <si>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</si>
  <si>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</si>
  <si>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</si>
  <si>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</si>
  <si>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</si>
  <si>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</si>
  <si>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</si>
  <si>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</si>
  <si>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</si>
  <si>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</si>
  <si>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</si>
  <si>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</si>
  <si>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</si>
  <si>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</si>
  <si>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</si>
  <si>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</si>
  <si>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</si>
  <si>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</si>
  <si>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</si>
  <si>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</si>
  <si>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</si>
  <si>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</si>
  <si>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</si>
  <si>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</si>
  <si>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</si>
  <si>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</si>
  <si>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</si>
  <si>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</si>
  <si>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</si>
  <si>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</si>
  <si>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</si>
  <si>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</si>
  <si>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</si>
  <si>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</si>
  <si>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</si>
  <si>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</si>
  <si>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</si>
  <si>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</si>
  <si>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</si>
  <si>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</si>
  <si>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</si>
  <si>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</si>
  <si>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</si>
  <si>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</si>
  <si>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</si>
  <si>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</si>
  <si>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</si>
  <si>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</si>
  <si>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</si>
  <si>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</si>
  <si>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</si>
  <si>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</si>
  <si>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</si>
  <si>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</si>
  <si>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</si>
  <si>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</si>
  <si>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</si>
  <si>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</si>
  <si>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</si>
  <si>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</si>
  <si>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</si>
  <si>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</si>
  <si>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</si>
  <si>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</si>
  <si>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</si>
  <si>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</si>
  <si>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</si>
  <si>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</si>
  <si>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</si>
  <si>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</si>
  <si>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</si>
  <si>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</si>
  <si>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</si>
  <si>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</si>
  <si>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</si>
  <si>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</si>
  <si>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</si>
  <si>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</si>
  <si>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</si>
  <si>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</si>
  <si>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</si>
  <si>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</si>
  <si>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</si>
  <si>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</si>
  <si>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</si>
  <si>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</si>
  <si>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</si>
  <si>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</si>
  <si>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</si>
  <si>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</si>
  <si>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</si>
  <si>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</si>
  <si>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</si>
  <si>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</si>
  <si>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</si>
  <si>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</si>
  <si>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</si>
  <si>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</si>
  <si>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</si>
  <si>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</si>
  <si>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</si>
  <si>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</si>
  <si>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</si>
  <si>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</si>
  <si>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</si>
  <si>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</si>
  <si>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</si>
  <si>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</si>
  <si>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</si>
  <si>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</si>
  <si>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</si>
  <si>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</si>
  <si>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</si>
  <si>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</si>
  <si>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</si>
  <si>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</si>
  <si>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</si>
  <si>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</si>
  <si>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</si>
  <si>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</si>
  <si>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</si>
  <si>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</si>
  <si>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</si>
  <si>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</si>
  <si>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</si>
  <si>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</si>
  <si>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</si>
  <si>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</si>
  <si>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</si>
  <si>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</si>
  <si>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</si>
  <si>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</si>
  <si>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</si>
  <si>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</si>
  <si>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</si>
  <si>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</si>
  <si>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</si>
  <si>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</si>
  <si>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</si>
  <si>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</si>
  <si>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</si>
  <si>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</si>
  <si>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</si>
  <si>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</si>
  <si>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</si>
  <si>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</si>
  <si>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</si>
  <si>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</si>
  <si>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</si>
  <si>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</si>
  <si>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</si>
  <si>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</si>
  <si>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</si>
  <si>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</si>
  <si>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</si>
  <si>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</si>
  <si>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</si>
  <si>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</si>
  <si>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</si>
  <si>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</si>
  <si>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</si>
  <si>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</si>
  <si>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</si>
  <si>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</si>
  <si>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</si>
  <si>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</si>
  <si>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</si>
  <si>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</si>
  <si>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</si>
  <si>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</si>
  <si>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</si>
  <si>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</si>
  <si>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</si>
  <si>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</si>
  <si>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</si>
  <si>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</si>
  <si>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</si>
  <si>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</si>
  <si>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</si>
  <si>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</si>
  <si>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</si>
  <si>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</si>
  <si>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</si>
  <si>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</si>
  <si>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</si>
  <si>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</si>
  <si>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</si>
  <si>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</si>
  <si>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</si>
  <si>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</si>
  <si>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</si>
  <si>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</si>
  <si>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</si>
  <si>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</si>
  <si>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</si>
  <si>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</si>
  <si>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</si>
  <si>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</si>
  <si>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</si>
  <si>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</si>
  <si>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</si>
  <si>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</si>
  <si>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</si>
  <si>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</si>
  <si>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</si>
  <si>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</si>
  <si>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</si>
  <si>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</si>
  <si>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</si>
  <si>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</si>
  <si>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</si>
  <si>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</si>
  <si>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</si>
  <si>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</si>
  <si>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</si>
  <si>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</si>
  <si>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</si>
  <si>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</si>
  <si>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</si>
  <si>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</si>
  <si>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</si>
  <si>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</si>
  <si>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</si>
  <si>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</si>
  <si>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</si>
  <si>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</si>
  <si>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</si>
  <si>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</si>
  <si>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</si>
  <si>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</si>
  <si>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</si>
  <si>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</si>
  <si>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</si>
  <si>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</si>
  <si>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</si>
  <si>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</si>
  <si>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</si>
  <si>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</si>
  <si>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</si>
  <si>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</si>
  <si>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</si>
  <si>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</si>
  <si>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</si>
  <si>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</si>
  <si>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</si>
  <si>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</si>
  <si>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</si>
  <si>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</si>
  <si>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</si>
  <si>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</si>
  <si>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</si>
  <si>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</si>
  <si>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</si>
  <si>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</si>
  <si>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</si>
  <si>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</si>
  <si>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</si>
  <si>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</si>
  <si>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</si>
  <si>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</si>
  <si>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</si>
  <si>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</si>
  <si>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</si>
  <si>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</si>
  <si>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</si>
  <si>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</si>
  <si>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</si>
  <si>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</si>
  <si>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</si>
  <si>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</si>
  <si>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</si>
  <si>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</si>
  <si>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</si>
  <si>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</si>
  <si>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</si>
  <si>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</si>
  <si>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</si>
  <si>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</si>
  <si>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</si>
  <si>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</si>
  <si>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</si>
  <si>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</si>
  <si>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</si>
  <si>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</si>
  <si>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</si>
  <si>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</si>
  <si>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</si>
  <si>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</si>
  <si>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</si>
  <si>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</si>
  <si>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</si>
  <si>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</si>
  <si>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</si>
  <si>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</si>
  <si>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</si>
  <si>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</si>
  <si>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</si>
  <si>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</si>
  <si>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</si>
  <si>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</si>
  <si>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</si>
  <si>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</si>
  <si>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</si>
  <si>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</si>
  <si>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</si>
  <si>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</si>
  <si>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</si>
  <si>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</si>
  <si>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</si>
  <si>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</si>
  <si>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</si>
  <si>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</si>
  <si>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</si>
  <si>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</si>
  <si>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</si>
  <si>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</si>
  <si>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</si>
  <si>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</si>
  <si>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</si>
  <si>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</si>
  <si>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</si>
  <si>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</si>
  <si>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</si>
  <si>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</si>
  <si>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</si>
  <si>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</si>
  <si>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</si>
  <si>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</si>
  <si>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</si>
  <si>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</si>
  <si>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</si>
  <si>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</si>
  <si>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</si>
  <si>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</si>
  <si>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</si>
  <si>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</si>
  <si>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</si>
  <si>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</si>
  <si>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</si>
  <si>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</si>
  <si>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</si>
  <si>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</si>
  <si>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</si>
  <si>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</si>
  <si>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</si>
  <si>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</si>
  <si>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</si>
  <si>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</si>
  <si>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</si>
  <si>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</si>
  <si>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</si>
  <si>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</si>
  <si>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</si>
  <si>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</si>
  <si>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</si>
  <si>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</si>
  <si>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</si>
  <si>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</si>
  <si>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</si>
  <si>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</si>
  <si>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</si>
  <si>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</si>
  <si>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</si>
  <si>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</si>
  <si>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</si>
  <si>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</si>
  <si>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</si>
  <si>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</si>
  <si>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</si>
  <si>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</si>
  <si>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</si>
  <si>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</si>
  <si>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</si>
  <si>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</si>
  <si>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</si>
  <si>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</si>
  <si>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</si>
  <si>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</si>
  <si>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</si>
  <si>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</si>
  <si>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</si>
  <si>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</si>
  <si>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</si>
  <si>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</si>
  <si>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</si>
  <si>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</si>
  <si>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</si>
  <si>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</si>
  <si>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</si>
  <si>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</si>
  <si>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</si>
  <si>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</si>
  <si>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</si>
  <si>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</si>
  <si>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</si>
  <si>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</si>
  <si>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</si>
  <si>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</si>
  <si>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</si>
  <si>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</si>
  <si>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</si>
  <si>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</si>
  <si>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</si>
  <si>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</si>
  <si>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</si>
  <si>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</si>
  <si>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</si>
  <si>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</si>
  <si>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</si>
  <si>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</si>
  <si>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</si>
  <si>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</si>
  <si>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</si>
  <si>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</si>
  <si>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</si>
  <si>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</si>
  <si>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</si>
  <si>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</si>
  <si>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</si>
  <si>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</si>
  <si>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</si>
  <si>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</si>
  <si>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</si>
  <si>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</si>
  <si>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</si>
  <si>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</si>
  <si>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</si>
  <si>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</si>
  <si>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</si>
  <si>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</si>
  <si>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</si>
  <si>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</si>
  <si>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</si>
  <si>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</si>
  <si>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</si>
  <si>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</si>
  <si>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</si>
  <si>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</si>
  <si>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</si>
  <si>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</si>
  <si>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</si>
  <si>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</si>
  <si>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</si>
  <si>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</si>
  <si>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</si>
  <si>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</si>
  <si>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</si>
  <si>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</si>
  <si>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</si>
  <si>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</si>
  <si>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</si>
  <si>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</si>
  <si>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</si>
  <si>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</si>
  <si>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</si>
  <si>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</si>
  <si>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</si>
  <si>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</si>
  <si>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</si>
  <si>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</si>
  <si>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</si>
  <si>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</si>
  <si>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</si>
  <si>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</si>
  <si>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</si>
  <si>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</si>
  <si>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</si>
  <si>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</si>
  <si>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</si>
  <si>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</si>
  <si>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</si>
  <si>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</si>
  <si>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</si>
  <si>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</si>
  <si>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</si>
  <si>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</si>
  <si>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</si>
  <si>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</si>
  <si>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</si>
  <si>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</si>
  <si>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</si>
  <si>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</si>
  <si>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</si>
  <si>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</si>
  <si>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</si>
  <si>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</si>
  <si>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</si>
  <si>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</si>
  <si>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</si>
  <si>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</si>
  <si>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</si>
  <si>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</si>
  <si>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</si>
  <si>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</si>
  <si>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</si>
  <si>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</si>
  <si>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</si>
  <si>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</si>
  <si>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</si>
  <si>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</si>
  <si>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</si>
  <si>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</si>
  <si>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</si>
  <si>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</si>
  <si>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</si>
  <si>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</si>
  <si>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</si>
  <si>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</si>
  <si>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</si>
  <si>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</si>
  <si>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</si>
  <si>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</si>
  <si>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</si>
  <si>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</si>
  <si>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</si>
  <si>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</si>
  <si>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</si>
  <si>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</si>
  <si>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</si>
  <si>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</si>
  <si>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</si>
  <si>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</si>
  <si>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</si>
  <si>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</si>
  <si>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</si>
  <si>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</si>
  <si>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</si>
  <si>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</si>
  <si>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</si>
  <si>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</si>
  <si>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</si>
  <si>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</si>
  <si>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</si>
  <si>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</si>
  <si>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</si>
  <si>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</si>
  <si>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</si>
  <si>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</si>
  <si>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</si>
  <si>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</si>
  <si>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</si>
  <si>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</si>
  <si>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</si>
  <si>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</si>
  <si>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</si>
  <si>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</si>
  <si>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</si>
  <si>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</si>
  <si>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</si>
  <si>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</si>
  <si>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</si>
  <si>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</si>
  <si>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</si>
  <si>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</si>
  <si>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</si>
  <si>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</si>
  <si>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</si>
  <si>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</si>
  <si>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</si>
  <si>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</si>
  <si>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</si>
  <si>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</si>
  <si>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</si>
  <si>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</si>
  <si>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</si>
  <si>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</si>
  <si>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</si>
  <si>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</si>
  <si>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</si>
  <si>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</si>
  <si>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</si>
  <si>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</si>
  <si>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</si>
  <si>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</si>
  <si>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</si>
  <si>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</si>
  <si>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</si>
  <si>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</si>
  <si>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</si>
  <si>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</si>
  <si>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</si>
  <si>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</si>
  <si>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</si>
  <si>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</si>
  <si>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</si>
  <si>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</si>
  <si>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</si>
  <si>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</si>
  <si>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</si>
  <si>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</si>
  <si>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</si>
  <si>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</si>
  <si>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</si>
  <si>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</si>
  <si>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</si>
  <si>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</si>
  <si>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</si>
  <si>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</si>
  <si>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</si>
  <si>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</si>
  <si>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</si>
  <si>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</si>
  <si>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</si>
  <si>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</si>
  <si>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</si>
  <si>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</si>
  <si>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</si>
  <si>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</si>
  <si>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</si>
  <si>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</si>
  <si>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</si>
  <si>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</si>
  <si>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</si>
  <si>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</si>
  <si>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</si>
  <si>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</si>
  <si>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</si>
  <si>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</si>
  <si>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</si>
  <si>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</si>
  <si>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</si>
  <si>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</si>
  <si>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</si>
  <si>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</si>
  <si>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</si>
  <si>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</si>
  <si>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</si>
  <si>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</si>
  <si>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</si>
  <si>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</si>
  <si>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</si>
  <si>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</si>
  <si>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</si>
  <si>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</si>
  <si>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</si>
  <si>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</si>
  <si>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</si>
  <si>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</si>
  <si>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</si>
  <si>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</si>
  <si>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</si>
  <si>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</si>
  <si>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</si>
  <si>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</si>
  <si>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</si>
  <si>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</si>
  <si>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</si>
  <si>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</si>
  <si>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</si>
  <si>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</si>
  <si>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</si>
  <si>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</si>
  <si>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</si>
  <si>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</si>
  <si>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</si>
  <si>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</si>
  <si>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</si>
  <si>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</si>
  <si>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</si>
  <si>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</si>
  <si>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</si>
  <si>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</si>
  <si>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</si>
  <si>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</si>
  <si>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</si>
  <si>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</si>
  <si>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</si>
  <si>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</si>
  <si>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</si>
  <si>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</si>
  <si>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</si>
  <si>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</si>
  <si>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</si>
  <si>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</si>
  <si>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</si>
  <si>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</si>
  <si>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</si>
  <si>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</si>
  <si>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</si>
  <si>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</si>
  <si>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</si>
  <si>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</si>
  <si>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</si>
  <si>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</si>
  <si>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</si>
  <si>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</si>
  <si>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</si>
  <si>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</si>
  <si>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</si>
  <si>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</si>
  <si>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</si>
  <si>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</si>
  <si>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</si>
  <si>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</si>
  <si>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</si>
  <si>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</si>
  <si>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</si>
  <si>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</si>
  <si>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</si>
  <si>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</si>
  <si>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</si>
  <si>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</si>
  <si>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</si>
  <si>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</si>
  <si>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</si>
  <si>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</si>
  <si>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</si>
  <si>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</si>
  <si>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</si>
  <si>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</si>
  <si>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</si>
  <si>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</si>
  <si>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</si>
  <si>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</si>
  <si>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</si>
  <si>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</si>
  <si>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</si>
  <si>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</si>
  <si>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</si>
  <si>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</si>
  <si>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</si>
  <si>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</si>
  <si>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</si>
  <si>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</si>
  <si>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</si>
  <si>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</si>
  <si>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</si>
  <si>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</si>
  <si>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</si>
  <si>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</si>
  <si>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</si>
  <si>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</si>
  <si>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</si>
  <si>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</si>
  <si>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</si>
  <si>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</si>
  <si>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</si>
  <si>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</si>
  <si>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</si>
  <si>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</si>
  <si>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</si>
  <si>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</si>
  <si>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</si>
  <si>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</si>
  <si>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</si>
  <si>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</si>
  <si>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</si>
  <si>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</si>
  <si>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</si>
  <si>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</si>
  <si>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</si>
  <si>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</si>
  <si>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</si>
  <si>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</si>
  <si>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</si>
  <si>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</si>
  <si>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</si>
  <si>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</si>
  <si>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</si>
  <si>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</si>
  <si>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</si>
  <si>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</si>
  <si>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</si>
  <si>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</si>
  <si>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</si>
  <si>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</si>
  <si>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</si>
  <si>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</si>
  <si>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</si>
  <si>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</si>
  <si>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</si>
  <si>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</si>
  <si>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</si>
  <si>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</si>
  <si>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</si>
  <si>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</si>
  <si>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</si>
  <si>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</si>
  <si>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</si>
  <si>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</si>
  <si>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</si>
  <si>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</si>
  <si>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</si>
  <si>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</si>
  <si>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</si>
  <si>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</si>
  <si>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</si>
  <si>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</si>
  <si>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</si>
  <si>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</si>
  <si>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</si>
  <si>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</si>
  <si>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</si>
  <si>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</si>
  <si>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</si>
  <si>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</si>
  <si>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</si>
  <si>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</si>
  <si>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</si>
  <si>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</si>
  <si>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</si>
  <si>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</si>
  <si>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</si>
  <si>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</si>
  <si>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</si>
  <si>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</si>
  <si>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</si>
  <si>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</si>
  <si>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</si>
  <si>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</si>
  <si>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</si>
  <si>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</si>
  <si>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</si>
  <si>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</si>
  <si>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</si>
  <si>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</si>
  <si>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</si>
  <si>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</si>
  <si>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</si>
  <si>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</si>
  <si>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</si>
  <si>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</si>
  <si>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</si>
  <si>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</si>
  <si>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</si>
  <si>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</si>
  <si>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</si>
  <si>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</si>
  <si>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</si>
  <si>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</si>
  <si>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</si>
  <si>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</si>
  <si>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</si>
  <si>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</si>
  <si>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</si>
  <si>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</si>
  <si>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</si>
  <si>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</si>
  <si>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</si>
  <si>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</si>
  <si>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</si>
  <si>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</si>
  <si>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</si>
  <si>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</si>
  <si>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</si>
  <si>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</si>
  <si>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</si>
  <si>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</si>
  <si>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</si>
  <si>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</si>
  <si>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</si>
  <si>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</si>
  <si>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</si>
  <si>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</si>
  <si>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</si>
  <si>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</si>
  <si>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</si>
  <si>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</si>
  <si>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</si>
  <si>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</si>
  <si>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</si>
  <si>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</si>
  <si>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</si>
  <si>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</si>
  <si>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</si>
  <si>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</si>
  <si>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</si>
  <si>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</si>
  <si>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</si>
  <si>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</si>
  <si>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</si>
  <si>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</si>
  <si>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</si>
  <si>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</si>
  <si>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</si>
  <si>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</si>
  <si>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</si>
  <si>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</si>
  <si>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</si>
  <si>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</si>
  <si>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</si>
  <si>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</si>
  <si>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</si>
  <si>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</si>
  <si>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</si>
  <si>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</si>
  <si>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</si>
  <si>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</si>
  <si>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</si>
  <si>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</si>
  <si>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</si>
  <si>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</si>
  <si>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</si>
  <si>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</si>
  <si>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</si>
  <si>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</si>
  <si>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</si>
  <si>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</si>
  <si>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</si>
  <si>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</si>
  <si>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</si>
  <si>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</si>
  <si>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</si>
  <si>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</si>
  <si>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</si>
  <si>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</si>
  <si>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</si>
  <si>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</si>
  <si>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</si>
  <si>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</si>
  <si>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</si>
  <si>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</si>
  <si>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</si>
  <si>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</si>
  <si>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</si>
  <si>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</si>
  <si>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</si>
  <si>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</si>
  <si>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</si>
  <si>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</si>
  <si>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</si>
  <si>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</si>
  <si>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</si>
  <si>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</si>
  <si>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</si>
  <si>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</si>
  <si>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</si>
  <si>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</si>
  <si>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</si>
  <si>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</si>
  <si>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</si>
  <si>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</si>
  <si>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</si>
  <si>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</si>
  <si>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</si>
  <si>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</si>
  <si>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</si>
  <si>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</si>
  <si>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</si>
  <si>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</si>
  <si>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</si>
  <si>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</si>
  <si>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</si>
  <si>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</si>
  <si>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</si>
  <si>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</si>
  <si>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</si>
  <si>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</si>
  <si>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</si>
  <si>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</si>
  <si>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</si>
  <si>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</si>
  <si>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</si>
  <si>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</si>
  <si>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</si>
  <si>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</si>
  <si>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</si>
  <si>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</si>
  <si>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</si>
  <si>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</si>
  <si>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</si>
  <si>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</si>
  <si>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</si>
  <si>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</si>
  <si>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</si>
  <si>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</si>
  <si>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</si>
  <si>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</si>
  <si>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</si>
  <si>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</si>
  <si>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</si>
  <si>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</si>
  <si>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</si>
  <si>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</si>
  <si>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</si>
  <si>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</si>
  <si>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</si>
  <si>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</si>
  <si>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</si>
  <si>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</si>
  <si>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</si>
  <si>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</si>
  <si>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</si>
  <si>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</si>
  <si>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</si>
  <si>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</si>
  <si>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</si>
  <si>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</si>
  <si>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</si>
  <si>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</si>
  <si>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</si>
  <si>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</si>
  <si>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</si>
  <si>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</si>
  <si>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</si>
  <si>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</si>
  <si>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</si>
  <si>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</si>
  <si>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</si>
  <si>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</si>
  <si>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</si>
  <si>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</si>
  <si>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</si>
  <si>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</si>
  <si>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</si>
  <si>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</si>
  <si>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</si>
  <si>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</si>
  <si>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</si>
  <si>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</si>
  <si>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</si>
  <si>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</si>
  <si>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</si>
  <si>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</si>
  <si>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</si>
  <si>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</si>
  <si>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</si>
  <si>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</si>
  <si>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</si>
  <si>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</si>
  <si>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</si>
  <si>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</si>
  <si>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</si>
  <si>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</si>
  <si>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</si>
  <si>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</si>
  <si>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</si>
  <si>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</si>
  <si>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</si>
  <si>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</si>
  <si>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</si>
  <si>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</si>
  <si>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</si>
  <si>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</si>
  <si>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</si>
  <si>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</si>
  <si>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</si>
  <si>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</si>
  <si>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</si>
  <si>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</si>
  <si>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</si>
  <si>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</si>
  <si>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</si>
  <si>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</si>
  <si>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</si>
  <si>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</si>
  <si>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</si>
  <si>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</si>
  <si>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</si>
  <si>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</si>
  <si>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</si>
  <si>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</si>
  <si>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</si>
  <si>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</si>
  <si>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</si>
  <si>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</si>
  <si>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</si>
  <si>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</si>
  <si>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</si>
  <si>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</si>
  <si>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</si>
  <si>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</si>
  <si>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</si>
  <si>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</si>
  <si>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</si>
  <si>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</si>
  <si>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</si>
  <si>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</si>
  <si>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</si>
  <si>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</si>
  <si>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</si>
  <si>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</si>
  <si>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</si>
  <si>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</si>
  <si>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</si>
  <si>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</si>
  <si>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</si>
  <si>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</si>
  <si>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</si>
  <si>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</si>
  <si>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</si>
  <si>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</si>
  <si>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</si>
  <si>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</si>
  <si>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</si>
  <si>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</si>
  <si>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</si>
  <si>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</si>
  <si>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</si>
  <si>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</si>
  <si>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</si>
  <si>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</si>
  <si>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</si>
  <si>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</si>
  <si>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</si>
  <si>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</si>
  <si>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</si>
  <si>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</si>
  <si>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</si>
  <si>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</si>
  <si>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</si>
  <si>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</si>
  <si>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</si>
  <si>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</si>
  <si>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</si>
  <si>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</si>
  <si>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</si>
  <si>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</si>
  <si>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</si>
  <si>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</si>
  <si>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</si>
  <si>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</si>
  <si>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</si>
  <si>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</si>
  <si>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</si>
  <si>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</si>
  <si>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</si>
  <si>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</si>
  <si>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</si>
  <si>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</si>
  <si>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</si>
  <si>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</si>
  <si>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</si>
  <si>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</si>
  <si>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</si>
  <si>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</si>
  <si>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</si>
  <si>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</si>
  <si>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</si>
  <si>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</si>
  <si>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</si>
  <si>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</si>
  <si>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</si>
  <si>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</si>
  <si>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</si>
  <si>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</si>
  <si>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</si>
  <si>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</si>
  <si>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</si>
  <si>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</si>
  <si>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</si>
  <si>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</si>
  <si>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</si>
  <si>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</si>
  <si>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</si>
  <si>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</si>
  <si>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</si>
  <si>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</si>
  <si>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</si>
  <si>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</si>
  <si>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</si>
  <si>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</si>
  <si>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</si>
  <si>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</si>
  <si>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</si>
  <si>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</si>
  <si>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</si>
  <si>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</si>
  <si>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</si>
  <si>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</si>
  <si>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</si>
  <si>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</si>
  <si>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</si>
  <si>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</si>
  <si>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</si>
  <si>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</si>
  <si>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</si>
  <si>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</si>
  <si>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</si>
  <si>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</si>
  <si>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</si>
  <si>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</si>
  <si>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</si>
  <si>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</si>
  <si>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</si>
  <si>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</si>
  <si>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</si>
  <si>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</si>
  <si>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</si>
  <si>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</si>
  <si>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</si>
  <si>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</si>
  <si>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</si>
  <si>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</si>
  <si>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</si>
  <si>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</si>
  <si>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</si>
  <si>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</si>
  <si>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</si>
  <si>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</si>
  <si>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</si>
  <si>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</si>
  <si>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</si>
  <si>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</si>
  <si>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</si>
  <si>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</si>
  <si>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</si>
  <si>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</si>
  <si>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</si>
  <si>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</si>
  <si>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</si>
  <si>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</si>
  <si>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</si>
  <si>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</si>
  <si>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</si>
  <si>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</si>
  <si>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</si>
  <si>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</si>
  <si>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</si>
  <si>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</si>
  <si>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</si>
  <si>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</si>
  <si>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</si>
  <si>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</si>
  <si>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</si>
  <si>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</si>
  <si>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</si>
  <si>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</si>
  <si>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</si>
  <si>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</si>
  <si>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</si>
  <si>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</si>
  <si>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</si>
  <si>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</si>
  <si>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</si>
  <si>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</si>
  <si>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</si>
  <si>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</si>
  <si>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</si>
  <si>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</si>
  <si>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</si>
  <si>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</si>
  <si>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</si>
  <si>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</si>
  <si>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</si>
  <si>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</si>
  <si>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</si>
  <si>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</si>
  <si>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</si>
  <si>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</si>
  <si>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</si>
  <si>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</si>
  <si>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</si>
  <si>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</si>
  <si>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</si>
  <si>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</si>
  <si>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</si>
  <si>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</si>
  <si>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</si>
  <si>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</si>
  <si>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</si>
  <si>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</si>
  <si>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</si>
  <si>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</si>
  <si>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</si>
  <si>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</si>
  <si>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</si>
  <si>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</si>
  <si>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</si>
  <si>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</si>
  <si>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</si>
  <si>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</si>
  <si>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</si>
  <si>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</si>
  <si>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</si>
  <si>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</si>
  <si>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</si>
  <si>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</si>
  <si>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</si>
  <si>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</si>
  <si>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</si>
  <si>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</si>
  <si>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</si>
  <si>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</si>
  <si>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</si>
  <si>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</si>
  <si>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</si>
  <si>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</si>
  <si>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</si>
  <si>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</si>
  <si>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</si>
  <si>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</si>
  <si>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</si>
  <si>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</si>
  <si>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</si>
  <si>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</si>
  <si>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</si>
  <si>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</si>
  <si>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</si>
  <si>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</si>
  <si>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</si>
  <si>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</si>
  <si>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</si>
  <si>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</si>
  <si>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</si>
  <si>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</si>
  <si>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</si>
  <si>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</si>
  <si>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</si>
  <si>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</si>
  <si>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</si>
  <si>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</si>
  <si>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</si>
  <si>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</si>
  <si>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</si>
  <si>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</si>
  <si>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</si>
  <si>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</si>
  <si>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</si>
  <si>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</si>
  <si>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</si>
  <si>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</si>
  <si>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</si>
  <si>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</si>
  <si>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</si>
  <si>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</si>
  <si>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</si>
  <si>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</si>
  <si>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</si>
  <si>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</si>
  <si>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</si>
  <si>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</si>
  <si>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</si>
  <si>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</si>
  <si>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</si>
  <si>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</si>
  <si>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</si>
  <si>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</si>
  <si>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</si>
  <si>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</si>
  <si>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</si>
  <si>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</si>
  <si>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</si>
  <si>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</si>
  <si>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</si>
  <si>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</si>
  <si>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</si>
  <si>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</si>
  <si>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</si>
  <si>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</si>
  <si>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</si>
  <si>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</si>
  <si>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</si>
  <si>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</si>
  <si>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</si>
  <si>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</si>
  <si>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</si>
  <si>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</si>
  <si>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</si>
  <si>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</si>
  <si>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</si>
  <si>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</si>
  <si>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</si>
  <si>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</si>
  <si>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</si>
  <si>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</si>
  <si>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</si>
  <si>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</si>
  <si>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</si>
  <si>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</si>
  <si>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</si>
  <si>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</si>
  <si>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</si>
  <si>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</si>
  <si>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</si>
  <si>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</si>
  <si>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</si>
  <si>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</si>
  <si>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</si>
  <si>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</si>
  <si>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</si>
  <si>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</si>
  <si>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</si>
  <si>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</si>
  <si>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</si>
  <si>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</si>
  <si>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</si>
  <si>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</si>
  <si>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</si>
  <si>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</si>
  <si>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</si>
  <si>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</si>
  <si>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</si>
  <si>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</si>
  <si>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</si>
  <si>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</si>
  <si>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</si>
  <si>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</si>
  <si>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</si>
  <si>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</si>
  <si>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</si>
  <si>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</si>
  <si>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</si>
  <si>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</si>
  <si>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</si>
  <si>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</si>
  <si>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</si>
  <si>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</si>
  <si>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</si>
  <si>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</si>
  <si>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</si>
  <si>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</si>
  <si>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</si>
  <si>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</si>
  <si>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</si>
  <si>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</si>
  <si>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</si>
  <si>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</si>
  <si>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</si>
  <si>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</si>
  <si>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</si>
  <si>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</si>
  <si>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</si>
  <si>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</si>
  <si>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</si>
  <si>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</si>
  <si>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</si>
  <si>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</si>
  <si>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</si>
  <si>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</si>
  <si>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</si>
  <si>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</si>
  <si>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</si>
  <si>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</si>
  <si>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</si>
  <si>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</si>
  <si>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</si>
  <si>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</si>
  <si>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</si>
  <si>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</si>
  <si>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</si>
  <si>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</si>
  <si>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</si>
  <si>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</si>
  <si>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</si>
  <si>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</si>
  <si>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</si>
  <si>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</si>
  <si>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</si>
  <si>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</si>
  <si>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</si>
  <si>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</si>
  <si>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</si>
  <si>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</si>
  <si>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</si>
  <si>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</si>
  <si>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</si>
  <si>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</si>
  <si>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</si>
  <si>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</si>
  <si>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</si>
  <si>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</si>
  <si>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</si>
  <si>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</si>
  <si>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</si>
  <si>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</si>
  <si>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</si>
  <si>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</si>
  <si>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</si>
  <si>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</si>
  <si>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</si>
  <si>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</si>
  <si>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</si>
  <si>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</si>
  <si>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</si>
  <si>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</si>
  <si>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</si>
  <si>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</si>
  <si>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</si>
  <si>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</si>
  <si>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</si>
  <si>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</si>
  <si>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</si>
  <si>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</si>
  <si>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</si>
  <si>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</si>
  <si>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</si>
  <si>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</si>
  <si>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</si>
  <si>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</si>
  <si>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</si>
  <si>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</si>
  <si>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</si>
  <si>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</si>
  <si>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</si>
  <si>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</si>
  <si>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</si>
  <si>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</si>
  <si>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</si>
  <si>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</si>
  <si>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</si>
  <si>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</si>
  <si>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</si>
  <si>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</si>
  <si>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</si>
  <si>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</si>
  <si>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</si>
  <si>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</si>
  <si>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</si>
  <si>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</si>
  <si>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</si>
  <si>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</si>
  <si>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</si>
  <si>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</si>
  <si>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</si>
  <si>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</si>
  <si>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</si>
  <si>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</si>
  <si>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</si>
  <si>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</si>
  <si>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</si>
  <si>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</si>
  <si>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</si>
  <si>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</si>
  <si>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</si>
  <si>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</si>
  <si>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</si>
  <si>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</si>
  <si>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</si>
  <si>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</si>
  <si>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</si>
  <si>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</si>
  <si>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</si>
  <si>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</si>
  <si>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</si>
  <si>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</si>
  <si>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</si>
  <si>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</si>
  <si>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</si>
  <si>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</si>
  <si>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</si>
  <si>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</si>
  <si>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</si>
  <si>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</si>
  <si>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</si>
  <si>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</si>
  <si>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</si>
  <si>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</si>
  <si>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</si>
  <si>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</si>
  <si>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</si>
  <si>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</si>
  <si>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</si>
  <si>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</si>
  <si>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</si>
  <si>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</si>
  <si>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</si>
  <si>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</si>
  <si>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</si>
  <si>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</si>
  <si>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</si>
  <si>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</si>
  <si>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</si>
  <si>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</si>
  <si>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</si>
  <si>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</si>
  <si>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</si>
  <si>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</si>
  <si>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</si>
  <si>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</si>
  <si>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</si>
  <si>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</si>
  <si>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</si>
  <si>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</si>
  <si>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</si>
  <si>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</si>
  <si>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</si>
  <si>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</si>
  <si>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</si>
  <si>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</si>
  <si>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</si>
  <si>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</si>
  <si>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</si>
  <si>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</si>
  <si>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</si>
  <si>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</si>
  <si>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</si>
  <si>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</si>
  <si>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</si>
  <si>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</si>
  <si>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</si>
  <si>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</si>
  <si>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</si>
  <si>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</si>
  <si>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</si>
  <si>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</si>
  <si>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</si>
  <si>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</si>
  <si>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</si>
  <si>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</si>
  <si>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</si>
  <si>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</si>
  <si>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</si>
  <si>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</si>
  <si>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</si>
  <si>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</si>
  <si>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</si>
  <si>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</si>
  <si>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</si>
  <si>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</si>
  <si>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</si>
  <si>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</si>
  <si>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</si>
  <si>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</si>
  <si>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</si>
  <si>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</si>
  <si>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</si>
  <si>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</si>
  <si>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</si>
  <si>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</si>
  <si>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</si>
  <si>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</si>
  <si>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</si>
  <si>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</si>
  <si>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</si>
  <si>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</si>
  <si>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</si>
  <si>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</si>
  <si>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</si>
  <si>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</si>
  <si>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</si>
  <si>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</si>
  <si>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</si>
  <si>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</si>
  <si>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</si>
  <si>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</si>
  <si>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</si>
  <si>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</si>
  <si>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</si>
  <si>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</si>
  <si>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</si>
  <si>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</si>
  <si>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</si>
  <si>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</si>
  <si>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</si>
  <si>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</si>
  <si>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</si>
  <si>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</si>
  <si>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</si>
  <si>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</si>
  <si>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</si>
  <si>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</si>
  <si>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</si>
  <si>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</si>
  <si>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</si>
  <si>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</si>
  <si>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</si>
  <si>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</si>
  <si>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</si>
  <si>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</si>
  <si>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</si>
  <si>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</si>
  <si>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</si>
  <si>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</si>
  <si>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</si>
  <si>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</si>
  <si>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</si>
  <si>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</si>
  <si>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</si>
  <si>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</si>
  <si>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</si>
  <si>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</si>
  <si>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</si>
  <si>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</si>
  <si>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</si>
  <si>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</si>
  <si>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</si>
  <si>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</si>
  <si>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</si>
  <si>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</si>
  <si>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</si>
  <si>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</si>
  <si>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</si>
  <si>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</si>
  <si>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</si>
  <si>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</si>
  <si>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</si>
  <si>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</si>
  <si>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</si>
  <si>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</si>
  <si>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</si>
  <si>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</si>
  <si>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</si>
  <si>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</si>
  <si>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</si>
  <si>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</si>
  <si>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</si>
  <si>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</si>
  <si>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</si>
  <si>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</si>
  <si>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</si>
  <si>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</si>
  <si>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</si>
  <si>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</si>
  <si>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</si>
  <si>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</si>
  <si>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</si>
  <si>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</si>
  <si>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</si>
  <si>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</si>
  <si>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</si>
  <si>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</si>
  <si>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</si>
  <si>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</si>
  <si>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</si>
  <si>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</si>
  <si>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</si>
  <si>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</si>
  <si>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</si>
  <si>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</si>
  <si>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</si>
  <si>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</si>
  <si>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</si>
  <si>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</si>
  <si>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</si>
  <si>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</si>
  <si>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</si>
  <si>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</si>
  <si>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</si>
  <si>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</si>
  <si>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</si>
  <si>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</si>
  <si>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</si>
  <si>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</si>
  <si>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</si>
  <si>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</si>
  <si>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</si>
  <si>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</si>
  <si>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</si>
  <si>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</si>
  <si>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</si>
  <si>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</si>
  <si>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</si>
  <si>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</si>
  <si>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</si>
  <si>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</si>
  <si>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</si>
  <si>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</si>
  <si>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</si>
  <si>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</si>
  <si>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</si>
  <si>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</si>
  <si>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</si>
  <si>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</si>
  <si>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</si>
  <si>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</si>
  <si>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</si>
  <si>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</si>
  <si>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</si>
  <si>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</si>
  <si>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</si>
  <si>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</si>
  <si>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</si>
  <si>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</si>
  <si>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</si>
  <si>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</si>
  <si>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</si>
  <si>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</si>
  <si>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</si>
  <si>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</si>
  <si>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</si>
  <si>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</si>
  <si>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</si>
  <si>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</si>
  <si>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</si>
  <si>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</si>
  <si>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</si>
  <si>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</si>
  <si>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</si>
  <si>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</si>
  <si>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</si>
  <si>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</si>
  <si>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</si>
  <si>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</si>
  <si>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</si>
  <si>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</si>
  <si>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</si>
  <si>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</si>
  <si>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</si>
  <si>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</si>
  <si>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</si>
  <si>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</si>
  <si>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</si>
  <si>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</si>
  <si>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</si>
  <si>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</si>
  <si>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</si>
  <si>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</si>
  <si>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</si>
  <si>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</si>
  <si>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</si>
  <si>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</si>
  <si>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</si>
  <si>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</si>
  <si>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</si>
  <si>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</si>
  <si>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</si>
  <si>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</si>
  <si>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</si>
  <si>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</si>
  <si>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</si>
  <si>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</si>
  <si>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</si>
  <si>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</si>
  <si>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</si>
  <si>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</si>
  <si>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</si>
  <si>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</si>
  <si>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</si>
  <si>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</si>
  <si>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</si>
  <si>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</si>
  <si>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</si>
  <si>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</si>
  <si>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</si>
  <si>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</si>
  <si>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</si>
  <si>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</si>
  <si>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</si>
  <si>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</si>
  <si>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</si>
  <si>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</si>
  <si>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</si>
  <si>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</si>
  <si>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</si>
  <si>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</si>
  <si>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</si>
  <si>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</si>
  <si>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</si>
  <si>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</si>
  <si>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</si>
  <si>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</si>
  <si>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</si>
  <si>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</si>
  <si>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</si>
  <si>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</si>
  <si>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</si>
  <si>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</si>
  <si>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</si>
  <si>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</si>
  <si>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</si>
  <si>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</si>
  <si>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</si>
  <si>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</si>
  <si>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</si>
  <si>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</si>
  <si>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</si>
  <si>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</si>
  <si>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</si>
  <si>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</si>
  <si>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</si>
  <si>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</si>
  <si>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</si>
  <si>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</si>
  <si>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</si>
  <si>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</si>
  <si>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</si>
  <si>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</si>
  <si>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</si>
  <si>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</si>
  <si>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</si>
  <si>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</si>
  <si>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</si>
  <si>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</si>
  <si>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</si>
  <si>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</si>
  <si>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</si>
  <si>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</si>
  <si>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</si>
  <si>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</si>
  <si>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</si>
  <si>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</si>
  <si>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</si>
  <si>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</si>
  <si>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</si>
  <si>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</si>
  <si>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</si>
  <si>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</si>
  <si>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</si>
  <si>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</si>
  <si>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</si>
  <si>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</si>
  <si>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</si>
  <si>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</si>
  <si>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</si>
  <si>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</si>
  <si>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</si>
  <si>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</si>
  <si>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</si>
  <si>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</si>
  <si>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</si>
  <si>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</si>
  <si>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</si>
  <si>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</si>
  <si>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</si>
  <si>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</si>
  <si>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</si>
  <si>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</si>
  <si>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</si>
  <si>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</si>
  <si>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</si>
  <si>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</si>
  <si>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</si>
  <si>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</si>
  <si>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</si>
  <si>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</si>
  <si>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</si>
  <si>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</si>
  <si>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</si>
  <si>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</si>
  <si>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</si>
  <si>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</si>
  <si>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</si>
  <si>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</si>
  <si>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</si>
  <si>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</si>
  <si>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</si>
  <si>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</si>
  <si>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</si>
  <si>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</si>
  <si>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</si>
  <si>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</si>
  <si>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</si>
  <si>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</si>
  <si>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</si>
  <si>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</si>
  <si>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</si>
  <si>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</si>
  <si>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</si>
  <si>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</si>
  <si>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</si>
  <si>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</si>
  <si>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</si>
  <si>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</si>
  <si>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</si>
  <si>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</si>
  <si>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</si>
  <si>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</si>
  <si>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</si>
  <si>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</si>
  <si>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</si>
  <si>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</si>
  <si>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</si>
  <si>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</si>
  <si>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</si>
  <si>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</si>
  <si>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</si>
  <si>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</si>
  <si>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</si>
  <si>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</si>
  <si>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</si>
  <si>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</si>
  <si>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</si>
  <si>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</si>
  <si>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</si>
  <si>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</si>
  <si>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</si>
  <si>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</si>
  <si>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</si>
  <si>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</si>
  <si>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</si>
  <si>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</si>
  <si>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</si>
  <si>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</si>
  <si>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</si>
  <si>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</si>
  <si>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</si>
  <si>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</si>
  <si>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</si>
  <si>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</si>
  <si>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</si>
  <si>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</si>
  <si>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</si>
  <si>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</si>
  <si>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</si>
  <si>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</si>
  <si>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</si>
  <si>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</si>
  <si>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</si>
  <si>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</si>
  <si>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</si>
  <si>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</si>
  <si>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</si>
  <si>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</si>
  <si>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</si>
  <si>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</si>
  <si>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</si>
  <si>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</si>
  <si>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</si>
  <si>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</si>
  <si>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</si>
  <si>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</si>
  <si>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</si>
  <si>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</si>
  <si>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</si>
  <si>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</si>
  <si>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</si>
  <si>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</si>
  <si>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</si>
  <si>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</si>
  <si>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</si>
  <si>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</si>
  <si>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</si>
  <si>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</si>
  <si>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</si>
  <si>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</si>
  <si>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</si>
  <si>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</si>
  <si>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</si>
  <si>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</si>
  <si>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</si>
  <si>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</si>
  <si>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</si>
  <si>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</si>
  <si>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</si>
  <si>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</si>
  <si>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</si>
  <si>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</si>
  <si>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</si>
  <si>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</si>
  <si>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</si>
  <si>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</si>
  <si>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</si>
  <si>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</si>
  <si>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</si>
  <si>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</si>
  <si>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</si>
  <si>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</si>
  <si>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</si>
  <si>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</si>
  <si>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</si>
  <si>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</si>
  <si>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</si>
  <si>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</si>
  <si>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</si>
  <si>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</si>
  <si>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</si>
  <si>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</si>
  <si>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</si>
  <si>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</si>
  <si>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</si>
  <si>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</si>
  <si>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</si>
  <si>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</si>
  <si>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</si>
  <si>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</si>
  <si>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</si>
  <si>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</si>
  <si>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</si>
  <si>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</si>
  <si>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</si>
  <si>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</si>
  <si>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</si>
  <si>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</si>
  <si>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</si>
  <si>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</si>
  <si>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</si>
  <si>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</si>
  <si>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</si>
  <si>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</si>
  <si>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</si>
  <si>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</si>
  <si>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</si>
  <si>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</si>
  <si>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</si>
  <si>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</si>
  <si>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</si>
  <si>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</si>
  <si>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</si>
  <si>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</si>
  <si>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</si>
  <si>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</si>
  <si>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</si>
  <si>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</si>
  <si>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</si>
  <si>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</si>
  <si>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</si>
  <si>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</si>
  <si>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</si>
  <si>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</si>
  <si>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</si>
  <si>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</si>
  <si>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</si>
  <si>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</si>
  <si>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</si>
  <si>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</si>
  <si>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</si>
  <si>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</si>
  <si>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</si>
  <si>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</si>
  <si>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</si>
  <si>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</si>
  <si>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</si>
  <si>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</si>
  <si>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</si>
  <si>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</si>
  <si>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</si>
  <si>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</si>
  <si>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</si>
  <si>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</si>
  <si>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</si>
  <si>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</si>
  <si>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</si>
  <si>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</si>
  <si>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</si>
  <si>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</si>
  <si>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</si>
  <si>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</si>
  <si>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</si>
  <si>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</si>
  <si>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</si>
  <si>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</si>
  <si>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</si>
  <si>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</si>
  <si>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</si>
  <si>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</si>
  <si>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</si>
  <si>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</si>
  <si>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</si>
  <si>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</si>
  <si>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</si>
  <si>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</si>
  <si>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</si>
  <si>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</si>
  <si>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</si>
  <si>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</si>
  <si>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</si>
  <si>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</si>
  <si>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</si>
  <si>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</si>
  <si>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</si>
  <si>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</si>
  <si>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</si>
  <si>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</si>
  <si>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</si>
  <si>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</si>
  <si>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</si>
  <si>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</si>
  <si>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</si>
  <si>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</si>
  <si>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</si>
  <si>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</si>
  <si>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</si>
  <si>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</si>
  <si>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</si>
  <si>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</si>
  <si>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</si>
  <si>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</si>
  <si>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</si>
  <si>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</si>
  <si>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</si>
  <si>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</si>
  <si>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</si>
  <si>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</si>
  <si>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</si>
  <si>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</si>
  <si>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</si>
  <si>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</si>
  <si>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</si>
  <si>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</si>
  <si>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</si>
  <si>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</si>
  <si>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</si>
  <si>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</si>
  <si>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</si>
  <si>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</si>
  <si>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</si>
  <si>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</si>
  <si>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</si>
  <si>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</si>
  <si>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</si>
  <si>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</si>
  <si>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</si>
  <si>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</si>
  <si>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</si>
  <si>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</si>
  <si>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</si>
  <si>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</si>
  <si>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</si>
  <si>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</si>
  <si>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</si>
  <si>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</si>
  <si>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</si>
  <si>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</si>
  <si>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</si>
  <si>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</si>
  <si>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</si>
  <si>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</si>
  <si>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</si>
  <si>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</si>
  <si>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</si>
  <si>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</si>
  <si>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</si>
  <si>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</si>
  <si>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</si>
  <si>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</si>
  <si>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</si>
  <si>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</si>
  <si>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</si>
  <si>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</si>
  <si>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</si>
  <si>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</si>
  <si>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</si>
  <si>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</si>
  <si>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</si>
  <si>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</si>
  <si>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</si>
  <si>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</si>
  <si>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</si>
  <si>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</si>
  <si>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</si>
  <si>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</si>
  <si>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</si>
  <si>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</si>
  <si>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</si>
  <si>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</si>
  <si>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</si>
  <si>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</si>
  <si>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</si>
  <si>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</si>
  <si>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</si>
  <si>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</si>
  <si>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</si>
  <si>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</si>
  <si>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</si>
  <si>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</si>
  <si>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</si>
  <si>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</si>
  <si>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</si>
  <si>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</si>
  <si>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</si>
  <si>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</si>
  <si>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</si>
  <si>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</si>
  <si>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</si>
  <si>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</si>
  <si>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</si>
  <si>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</si>
  <si>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</si>
  <si>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</si>
  <si>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</si>
  <si>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</si>
  <si>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</si>
  <si>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</si>
  <si>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</si>
  <si>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</si>
  <si>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</si>
  <si>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</si>
  <si>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</si>
  <si>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</si>
  <si>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</si>
  <si>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</si>
  <si>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</si>
  <si>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</si>
  <si>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</si>
  <si>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</si>
  <si>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</si>
  <si>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</si>
  <si>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</si>
  <si>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</si>
  <si>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</si>
  <si>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</si>
  <si>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</si>
  <si>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</si>
  <si>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</si>
  <si>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</si>
  <si>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</si>
  <si>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</si>
  <si>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</si>
  <si>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</si>
  <si>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</si>
  <si>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</si>
  <si>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</si>
  <si>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</si>
  <si>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</si>
  <si>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</si>
  <si>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</si>
  <si>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</si>
  <si>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</si>
  <si>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</si>
  <si>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</si>
  <si>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</si>
  <si>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</si>
  <si>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</si>
  <si>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</si>
  <si>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</si>
  <si>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</si>
  <si>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</si>
  <si>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</si>
  <si>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</si>
  <si>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</si>
  <si>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</si>
  <si>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</si>
  <si>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</si>
  <si>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</si>
  <si>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</si>
  <si>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</si>
  <si>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</si>
  <si>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</si>
  <si>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</si>
  <si>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</si>
  <si>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</si>
  <si>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</si>
  <si>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</si>
  <si>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</si>
  <si>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</si>
  <si>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</si>
  <si>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</si>
  <si>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</si>
  <si>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</si>
  <si>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</si>
  <si>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</si>
  <si>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</si>
  <si>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</si>
  <si>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</si>
  <si>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</si>
  <si>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</si>
  <si>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</si>
  <si>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</si>
  <si>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</si>
  <si>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</si>
  <si>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</si>
  <si>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</si>
  <si>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</si>
  <si>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</si>
  <si>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</si>
  <si>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</si>
  <si>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</si>
  <si>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</si>
  <si>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</si>
  <si>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</si>
  <si>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</si>
  <si>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</si>
  <si>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</si>
  <si>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</si>
  <si>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</si>
  <si>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</si>
  <si>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</si>
  <si>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</si>
  <si>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</si>
  <si>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</si>
  <si>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</si>
  <si>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</si>
  <si>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</si>
  <si>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</si>
  <si>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</si>
  <si>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</si>
  <si>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</si>
  <si>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</si>
  <si>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</si>
  <si>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</si>
  <si>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</si>
  <si>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</si>
  <si>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</si>
  <si>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</si>
  <si>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</si>
  <si>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</si>
  <si>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</si>
  <si>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</si>
  <si>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</si>
  <si>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</si>
  <si>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</si>
  <si>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</si>
  <si>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</si>
  <si>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</si>
  <si>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</si>
  <si>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</si>
  <si>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</si>
  <si>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</si>
  <si>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</si>
  <si>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</si>
  <si>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</si>
  <si>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</si>
  <si>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</si>
  <si>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</si>
  <si>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</si>
  <si>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</si>
  <si>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</si>
  <si>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</si>
  <si>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</si>
  <si>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</si>
  <si>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</si>
  <si>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</si>
  <si>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</si>
  <si>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</si>
  <si>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</si>
  <si>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</si>
  <si>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</si>
  <si>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</si>
  <si>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</si>
  <si>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</si>
  <si>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</si>
  <si>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</si>
  <si>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</si>
  <si>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</si>
  <si>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</si>
  <si>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</si>
  <si>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</si>
  <si>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</si>
  <si>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</si>
  <si>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</si>
  <si>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</si>
  <si>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</si>
  <si>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</si>
  <si>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</si>
  <si>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</si>
  <si>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</si>
  <si>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</si>
  <si>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</si>
  <si>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</si>
  <si>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</si>
  <si>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</si>
  <si>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</si>
  <si>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</si>
  <si>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</si>
  <si>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</si>
  <si>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</si>
  <si>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</si>
  <si>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</si>
  <si>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</si>
  <si>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</si>
  <si>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</si>
  <si>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</si>
  <si>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</si>
  <si>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</si>
  <si>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</si>
  <si>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</si>
  <si>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</si>
  <si>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</si>
  <si>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</si>
  <si>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</si>
  <si>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</si>
  <si>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</si>
  <si>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</si>
  <si>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</si>
  <si>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</si>
  <si>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</si>
  <si>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</si>
  <si>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</si>
  <si>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</si>
  <si>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</si>
  <si>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</si>
  <si>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</si>
  <si>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</si>
  <si>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</si>
  <si>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</si>
  <si>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</si>
  <si>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</si>
  <si>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</si>
  <si>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</si>
  <si>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</si>
  <si>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</si>
  <si>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</si>
  <si>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</si>
  <si>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</si>
  <si>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</si>
  <si>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</si>
  <si>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</si>
  <si>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</si>
  <si>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</si>
  <si>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</si>
  <si>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</si>
  <si>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</si>
  <si>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</si>
  <si>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</si>
  <si>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</si>
  <si>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</si>
  <si>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</si>
  <si>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</si>
  <si>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</si>
  <si>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</si>
  <si>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</si>
  <si>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</si>
  <si>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</si>
  <si>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</si>
  <si>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</si>
  <si>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</si>
  <si>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</si>
  <si>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</si>
  <si>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</si>
  <si>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</si>
  <si>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</si>
  <si>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</si>
  <si>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</si>
  <si>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</si>
  <si>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</si>
  <si>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</si>
  <si>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</si>
  <si>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</si>
  <si>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</si>
  <si>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</si>
  <si>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</si>
  <si>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</si>
  <si>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</si>
  <si>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</si>
  <si>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</si>
  <si>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</si>
  <si>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</si>
  <si>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</si>
  <si>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</si>
  <si>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</si>
  <si>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</si>
  <si>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</si>
  <si>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</si>
  <si>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</si>
  <si>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</si>
  <si>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</si>
  <si>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</si>
  <si>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</si>
  <si>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</si>
  <si>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</si>
  <si>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</si>
  <si>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</si>
  <si>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</si>
  <si>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</si>
  <si>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</si>
  <si>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</si>
  <si>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</si>
  <si>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</si>
  <si>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</si>
  <si>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</si>
  <si>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</si>
  <si>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</si>
  <si>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</si>
  <si>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</si>
  <si>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</si>
  <si>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</si>
  <si>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</si>
  <si>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</si>
  <si>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</si>
  <si>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</si>
  <si>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</si>
  <si>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</si>
  <si>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</si>
  <si>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</si>
  <si>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</si>
  <si>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</si>
  <si>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</si>
  <si>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</si>
  <si>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</si>
  <si>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</si>
  <si>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</si>
  <si>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</si>
  <si>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</si>
  <si>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</si>
  <si>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</si>
  <si>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</si>
  <si>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</si>
  <si>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</si>
  <si>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</si>
  <si>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</si>
  <si>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</si>
  <si>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</si>
  <si>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</si>
  <si>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</si>
  <si>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</si>
  <si>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</si>
  <si>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</si>
  <si>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</si>
  <si>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</si>
  <si>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</si>
  <si>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</si>
  <si>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</si>
  <si>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</si>
  <si>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</si>
  <si>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</si>
  <si>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</si>
  <si>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</si>
  <si>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</si>
  <si>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</si>
  <si>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</si>
  <si>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</si>
  <si>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</si>
  <si>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</si>
  <si>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</si>
  <si>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</si>
  <si>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</si>
  <si>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</si>
  <si>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</si>
  <si>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</si>
  <si>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</si>
  <si>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</si>
  <si>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</si>
  <si>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</si>
  <si>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</si>
  <si>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</si>
  <si>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</si>
  <si>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</si>
  <si>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</si>
  <si>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</si>
  <si>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</si>
  <si>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</si>
  <si>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</si>
  <si>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</si>
  <si>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</si>
  <si>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</si>
  <si>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</si>
  <si>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</si>
  <si>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</si>
  <si>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</si>
  <si>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</si>
  <si>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</si>
  <si>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</si>
  <si>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</si>
  <si>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</si>
  <si>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</si>
  <si>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</si>
  <si>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</si>
  <si>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</si>
  <si>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</si>
  <si>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</si>
  <si>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</si>
  <si>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</si>
  <si>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</si>
  <si>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</si>
  <si>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</si>
  <si>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</si>
  <si>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</si>
  <si>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</si>
  <si>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</si>
  <si>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</si>
  <si>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</si>
  <si>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</si>
  <si>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</si>
  <si>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</si>
  <si>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</si>
  <si>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</si>
  <si>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</si>
  <si>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</si>
  <si>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</si>
  <si>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</si>
  <si>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</si>
  <si>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</si>
  <si>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</si>
  <si>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</si>
  <si>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</si>
  <si>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</si>
  <si>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</si>
  <si>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</si>
  <si>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</si>
  <si>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</si>
  <si>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</si>
  <si>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</si>
  <si>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</si>
  <si>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</si>
  <si>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</si>
  <si>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</si>
  <si>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</si>
  <si>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</si>
  <si>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</si>
  <si>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</si>
  <si>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</si>
  <si>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</si>
  <si>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</si>
  <si>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</si>
  <si>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</si>
  <si>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</si>
  <si>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</si>
  <si>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</si>
  <si>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</si>
  <si>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</si>
  <si>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</si>
  <si>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</si>
  <si>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</si>
  <si>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</si>
  <si>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</si>
  <si>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</si>
  <si>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</si>
  <si>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</si>
  <si>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</si>
  <si>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</si>
  <si>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</si>
  <si>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</si>
  <si>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</si>
  <si>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</si>
  <si>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</si>
  <si>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</si>
  <si>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</si>
  <si>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</si>
  <si>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</si>
  <si>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</si>
  <si>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</si>
  <si>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</si>
  <si>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</si>
  <si>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</si>
  <si>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</si>
  <si>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</si>
  <si>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</si>
  <si>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</si>
  <si>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</si>
  <si>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</si>
  <si>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</si>
  <si>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</si>
  <si>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</si>
  <si>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</si>
  <si>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</si>
  <si>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</si>
  <si>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</si>
  <si>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</si>
  <si>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</si>
  <si>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</si>
  <si>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</si>
  <si>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</si>
  <si>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</si>
  <si>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</si>
  <si>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</si>
  <si>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</si>
  <si>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</si>
  <si>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</si>
  <si>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</si>
  <si>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</si>
  <si>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</si>
  <si>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</si>
  <si>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</si>
  <si>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</si>
  <si>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</si>
  <si>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</si>
  <si>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</si>
  <si>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</si>
  <si>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</si>
  <si>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</si>
  <si>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</si>
  <si>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</si>
  <si>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</si>
  <si>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</si>
  <si>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</si>
  <si>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</si>
  <si>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</si>
  <si>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</si>
  <si>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</si>
  <si>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</si>
  <si>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</si>
  <si>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</si>
  <si>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</si>
  <si>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</si>
  <si>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</si>
  <si>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</si>
  <si>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</si>
  <si>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</si>
  <si>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</si>
  <si>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</si>
  <si>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</si>
  <si>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</si>
  <si>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</si>
  <si>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</si>
  <si>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</si>
  <si>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</si>
  <si>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</si>
  <si>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</si>
  <si>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</si>
  <si>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</si>
  <si>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</si>
  <si>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</si>
  <si>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</si>
  <si>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</si>
  <si>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</si>
  <si>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</si>
  <si>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</si>
  <si>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</si>
  <si>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</si>
  <si>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</si>
  <si>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</si>
  <si>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</si>
  <si>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</si>
  <si>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</si>
  <si>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</si>
  <si>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</si>
  <si>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</si>
  <si>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</si>
  <si>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</si>
  <si>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</si>
  <si>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</si>
  <si>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</si>
  <si>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</si>
  <si>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</si>
  <si>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</si>
  <si>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</si>
  <si>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</si>
  <si>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</si>
  <si>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</si>
  <si>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</si>
  <si>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</si>
  <si>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</si>
  <si>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</si>
  <si>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</si>
  <si>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</si>
  <si>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</si>
  <si>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</si>
  <si>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</si>
  <si>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</si>
  <si>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</si>
  <si>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</si>
  <si>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</si>
  <si>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</si>
  <si>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</si>
  <si>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</si>
  <si>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</si>
  <si>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</si>
  <si>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</si>
  <si>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</si>
  <si>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</si>
  <si>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</si>
  <si>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</si>
  <si>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</si>
  <si>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</si>
  <si>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</si>
  <si>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</si>
  <si>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</si>
  <si>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</si>
  <si>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</si>
  <si>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</si>
  <si>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</si>
  <si>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</si>
  <si>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</si>
  <si>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</si>
  <si>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</si>
  <si>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</si>
  <si>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</si>
  <si>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</si>
  <si>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</si>
  <si>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</si>
  <si>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</si>
  <si>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</si>
  <si>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</si>
  <si>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</si>
  <si>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</si>
  <si>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</si>
  <si>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</si>
  <si>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</si>
  <si>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</si>
  <si>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</si>
  <si>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</si>
  <si>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</si>
  <si>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</si>
  <si>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</si>
  <si>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</si>
  <si>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</si>
  <si>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</si>
  <si>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</si>
  <si>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</si>
  <si>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</si>
  <si>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</si>
  <si>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</si>
  <si>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</si>
  <si>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</si>
  <si>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</si>
  <si>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</si>
  <si>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</si>
  <si>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</si>
  <si>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</si>
  <si>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</si>
  <si>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</si>
  <si>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</si>
  <si>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</si>
  <si>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</si>
  <si>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</si>
  <si>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</si>
  <si>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</si>
  <si>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</si>
  <si>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</si>
  <si>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</si>
  <si>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</si>
  <si>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</si>
  <si>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</si>
  <si>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</si>
  <si>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</si>
  <si>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</si>
  <si>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</si>
  <si>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</si>
  <si>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</si>
  <si>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</si>
  <si>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</si>
  <si>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</si>
  <si>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</si>
  <si>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</si>
  <si>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</si>
  <si>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</si>
  <si>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</si>
  <si>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</si>
  <si>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</si>
  <si>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</si>
  <si>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</si>
  <si>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</si>
  <si>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</si>
  <si>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</si>
  <si>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</si>
  <si>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</si>
  <si>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</si>
  <si>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</si>
  <si>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</si>
  <si>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</si>
  <si>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</si>
  <si>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</si>
  <si>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</si>
  <si>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</si>
  <si>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</si>
  <si>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</si>
  <si>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</si>
  <si>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</si>
  <si>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</si>
  <si>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</si>
  <si>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</si>
  <si>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</si>
  <si>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</si>
  <si>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</si>
  <si>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</si>
  <si>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</si>
  <si>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</si>
  <si>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</si>
  <si>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</si>
  <si>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</si>
  <si>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</si>
  <si>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</si>
  <si>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</si>
  <si>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</si>
  <si>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</si>
  <si>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</si>
  <si>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</si>
  <si>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</si>
  <si>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</si>
  <si>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</si>
  <si>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</si>
  <si>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</si>
  <si>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</si>
  <si>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</si>
  <si>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</si>
  <si>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</si>
  <si>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</si>
  <si>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</si>
  <si>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</si>
  <si>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</si>
  <si>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</si>
  <si>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</si>
  <si>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</si>
  <si>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</si>
  <si>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</si>
  <si>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</si>
  <si>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</si>
  <si>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</si>
  <si>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</si>
  <si>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</si>
  <si>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</si>
  <si>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</si>
  <si>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</si>
  <si>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</si>
  <si>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</si>
  <si>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</si>
  <si>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</si>
  <si>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</si>
  <si>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</si>
  <si>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</si>
  <si>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</si>
  <si>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</si>
  <si>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</si>
  <si>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</si>
  <si>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</si>
  <si>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</si>
  <si>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</si>
  <si>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</si>
  <si>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</si>
  <si>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</si>
  <si>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</si>
  <si>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</si>
  <si>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</si>
  <si>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</si>
  <si>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</si>
  <si>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</si>
  <si>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</si>
  <si>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</si>
  <si>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</si>
  <si>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</si>
  <si>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</si>
  <si>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</si>
  <si>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</si>
  <si>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</si>
  <si>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</si>
  <si>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</si>
  <si>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</si>
  <si>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</si>
  <si>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</si>
  <si>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</si>
  <si>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</si>
  <si>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</si>
  <si>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</si>
  <si>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</si>
  <si>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</si>
  <si>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</si>
  <si>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</si>
  <si>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</si>
  <si>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</si>
  <si>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</si>
  <si>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</si>
  <si>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</si>
  <si>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</si>
  <si>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</si>
  <si>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</si>
  <si>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</si>
  <si>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</si>
  <si>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</si>
  <si>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</si>
  <si>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</si>
  <si>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</si>
  <si>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</si>
  <si>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</si>
  <si>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</si>
  <si>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</si>
  <si>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</si>
  <si>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</si>
  <si>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</si>
  <si>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</si>
  <si>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</si>
  <si>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</si>
  <si>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</si>
  <si>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</si>
  <si>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</si>
  <si>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</si>
  <si>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</si>
  <si>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</si>
  <si>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</si>
  <si>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</si>
  <si>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</si>
  <si>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</si>
  <si>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</si>
  <si>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</si>
  <si>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</si>
  <si>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</si>
  <si>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</si>
  <si>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</si>
  <si>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</si>
  <si>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</si>
  <si>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</si>
  <si>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</si>
  <si>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</si>
  <si>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</si>
  <si>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</si>
  <si>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</si>
  <si>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</si>
  <si>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</si>
  <si>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</si>
  <si>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</si>
  <si>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</si>
  <si>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</si>
  <si>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</si>
  <si>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</si>
  <si>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</si>
  <si>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</si>
  <si>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</si>
  <si>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</si>
  <si>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</si>
  <si>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</si>
  <si>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</si>
  <si>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</si>
  <si>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</si>
  <si>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</si>
  <si>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</si>
  <si>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</si>
  <si>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</si>
  <si>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</si>
  <si>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</si>
  <si>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</si>
  <si>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</si>
  <si>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</si>
  <si>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</si>
  <si>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</si>
  <si>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</si>
  <si>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</si>
  <si>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</si>
  <si>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</si>
  <si>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</si>
  <si>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</si>
  <si>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</si>
  <si>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</si>
  <si>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</si>
  <si>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</si>
  <si>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</si>
  <si>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</si>
  <si>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</si>
  <si>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</si>
  <si>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</si>
  <si>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</si>
  <si>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</si>
  <si>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</si>
  <si>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</si>
  <si>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</si>
  <si>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</si>
  <si>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</si>
  <si>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</si>
  <si>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</si>
  <si>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</si>
  <si>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</si>
  <si>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</si>
  <si>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</si>
  <si>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</si>
  <si>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</si>
  <si>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</si>
  <si>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</si>
  <si>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</si>
  <si>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</si>
  <si>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</si>
  <si>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</si>
  <si>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</si>
  <si>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</si>
  <si>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</si>
  <si>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</si>
  <si>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</si>
  <si>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</si>
  <si>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</si>
  <si>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</si>
  <si>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</si>
  <si>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</si>
  <si>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</si>
  <si>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</si>
  <si>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</si>
  <si>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</si>
  <si>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</si>
  <si>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</si>
  <si>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</si>
  <si>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</si>
  <si>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</si>
  <si>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</si>
  <si>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</si>
  <si>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</si>
  <si>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</si>
  <si>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</si>
  <si>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</si>
  <si>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</si>
  <si>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</si>
  <si>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</si>
  <si>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</si>
  <si>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</si>
  <si>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</si>
  <si>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</si>
  <si>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</si>
  <si>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</si>
  <si>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</si>
  <si>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</si>
  <si>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</si>
  <si>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</si>
  <si>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</si>
  <si>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</si>
  <si>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</si>
  <si>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</si>
  <si>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</si>
  <si>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</si>
  <si>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</si>
  <si>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</si>
  <si>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</si>
  <si>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</si>
  <si>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</si>
  <si>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</si>
  <si>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</si>
  <si>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</si>
  <si>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</si>
  <si>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</si>
  <si>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</si>
  <si>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</si>
  <si>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</si>
  <si>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</si>
  <si>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</si>
  <si>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</si>
  <si>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</si>
  <si>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</si>
  <si>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</si>
  <si>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</si>
  <si>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</si>
  <si>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</si>
  <si>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</si>
  <si>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</si>
  <si>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</si>
  <si>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</si>
  <si>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</si>
  <si>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</si>
  <si>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</si>
  <si>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</si>
  <si>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</si>
  <si>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</si>
  <si>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</si>
  <si>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</si>
  <si>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</si>
  <si>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</si>
  <si>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</si>
  <si>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</si>
  <si>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</si>
  <si>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</si>
  <si>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</si>
  <si>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</si>
  <si>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</si>
  <si>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</si>
  <si>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</si>
  <si>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</si>
  <si>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</si>
  <si>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</si>
  <si>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</si>
  <si>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</si>
  <si>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</si>
  <si>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</si>
  <si>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</si>
  <si>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</si>
  <si>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</si>
  <si>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</si>
  <si>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</si>
  <si>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</si>
  <si>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</si>
  <si>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</si>
  <si>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</si>
  <si>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</si>
  <si>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</si>
  <si>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</si>
  <si>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</si>
  <si>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</si>
  <si>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</si>
  <si>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</si>
  <si>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</si>
  <si>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</si>
  <si>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</si>
  <si>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</si>
  <si>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</si>
  <si>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</si>
  <si>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</si>
  <si>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</si>
  <si>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</si>
  <si>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</si>
  <si>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</si>
  <si>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</si>
  <si>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</si>
  <si>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</si>
  <si>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</si>
  <si>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</si>
  <si>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</si>
  <si>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</si>
  <si>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</si>
  <si>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</si>
  <si>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</si>
  <si>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</si>
  <si>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</si>
  <si>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</si>
  <si>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</si>
  <si>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</si>
  <si>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</si>
  <si>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</si>
  <si>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</si>
  <si>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</si>
  <si>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</si>
  <si>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</si>
  <si>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</si>
  <si>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</si>
  <si>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</si>
  <si>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</si>
  <si>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</si>
  <si>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</si>
  <si>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</si>
  <si>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</si>
  <si>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</si>
  <si>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</si>
  <si>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</si>
  <si>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</si>
  <si>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</si>
  <si>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</si>
  <si>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</si>
  <si>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</si>
  <si>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</si>
  <si>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</si>
  <si>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</si>
  <si>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</si>
  <si>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</si>
  <si>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</si>
  <si>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</si>
  <si>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</si>
  <si>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</si>
  <si>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</si>
  <si>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</si>
  <si>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</si>
  <si>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</si>
  <si>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</si>
  <si>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</si>
  <si>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</si>
  <si>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</si>
  <si>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</si>
  <si>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</si>
  <si>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</si>
  <si>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</si>
  <si>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</si>
  <si>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</si>
  <si>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</si>
  <si>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</si>
  <si>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</si>
  <si>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</si>
  <si>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</si>
  <si>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</si>
  <si>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</si>
  <si>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</si>
  <si>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</si>
  <si>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</si>
  <si>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</si>
  <si>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</si>
  <si>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</si>
  <si>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</si>
  <si>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</si>
  <si>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</si>
  <si>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</si>
  <si>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</si>
  <si>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</si>
  <si>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</si>
  <si>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</si>
  <si>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</si>
  <si>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</si>
  <si>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</si>
  <si>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</si>
  <si>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</si>
  <si>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</si>
  <si>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</si>
  <si>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</si>
  <si>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</si>
  <si>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</si>
  <si>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</si>
  <si>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</si>
  <si>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</si>
  <si>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</si>
  <si>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</si>
  <si>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</si>
  <si>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</si>
  <si>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</si>
  <si>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</si>
  <si>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</si>
  <si>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</si>
  <si>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</si>
  <si>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</si>
  <si>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</si>
  <si>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</si>
  <si>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</si>
  <si>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</si>
  <si>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</si>
  <si>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</si>
  <si>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</si>
  <si>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</si>
  <si>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</si>
  <si>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</si>
  <si>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</si>
  <si>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</si>
  <si>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</si>
  <si>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</si>
  <si>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</si>
  <si>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</si>
  <si>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</si>
  <si>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</si>
  <si>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</si>
  <si>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</si>
  <si>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</si>
  <si>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</si>
  <si>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</si>
  <si>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</si>
  <si>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</si>
  <si>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</si>
  <si>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</si>
  <si>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</si>
  <si>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</si>
  <si>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</si>
  <si>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</si>
  <si>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</si>
  <si>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</si>
  <si>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</si>
  <si>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</si>
  <si>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</si>
  <si>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</si>
  <si>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</si>
  <si>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</si>
  <si>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</si>
  <si>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</si>
  <si>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</si>
  <si>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</si>
  <si>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</si>
  <si>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</si>
  <si>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</si>
  <si>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</si>
  <si>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</si>
  <si>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</si>
  <si>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</si>
  <si>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</si>
  <si>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</si>
  <si>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</si>
  <si>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</si>
  <si>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</si>
  <si>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</si>
  <si>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</si>
  <si>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</si>
  <si>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</si>
  <si>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</si>
  <si>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</si>
  <si>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</si>
  <si>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</si>
  <si>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</si>
  <si>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</si>
  <si>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</si>
  <si>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</si>
  <si>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</si>
  <si>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</si>
  <si>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</si>
  <si>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</si>
  <si>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</si>
  <si>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</si>
  <si>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</si>
  <si>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</si>
  <si>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</si>
  <si>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</si>
  <si>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</si>
  <si>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</si>
  <si>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</si>
  <si>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</si>
  <si>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</si>
  <si>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</si>
  <si>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</si>
  <si>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</si>
  <si>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</si>
  <si>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</si>
  <si>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</si>
  <si>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</si>
  <si>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</si>
  <si>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</si>
  <si>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</si>
  <si>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</si>
  <si>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</si>
  <si>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</si>
  <si>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</si>
  <si>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</si>
  <si>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</si>
  <si>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</si>
  <si>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</si>
  <si>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</si>
  <si>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</si>
  <si>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</si>
  <si>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</si>
  <si>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</si>
  <si>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</si>
  <si>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</si>
  <si>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</si>
  <si>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</si>
  <si>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</si>
  <si>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</si>
  <si>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</si>
  <si>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</si>
  <si>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</si>
  <si>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</si>
  <si>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</si>
  <si>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</si>
  <si>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</si>
  <si>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</si>
  <si>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</si>
  <si>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</si>
  <si>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</si>
  <si>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</si>
  <si>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</si>
  <si>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</si>
  <si>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</si>
  <si>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</si>
  <si>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</si>
  <si>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</si>
  <si>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</si>
  <si>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</si>
  <si>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</si>
  <si>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</si>
  <si>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</si>
  <si>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</si>
  <si>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</si>
  <si>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</si>
  <si>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</si>
  <si>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</si>
  <si>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</si>
  <si>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</si>
  <si>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</si>
  <si>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</si>
  <si>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</si>
  <si>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</si>
  <si>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</si>
  <si>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</si>
  <si>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</si>
  <si>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</si>
  <si>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</si>
  <si>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</si>
  <si>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</si>
  <si>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</si>
  <si>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</si>
  <si>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</si>
  <si>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</si>
  <si>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</si>
  <si>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</si>
  <si>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</si>
  <si>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</si>
  <si>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</si>
  <si>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</si>
  <si>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</si>
  <si>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</si>
  <si>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</si>
  <si>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</si>
  <si>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</si>
  <si>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</si>
  <si>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</si>
  <si>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</si>
  <si>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</si>
  <si>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</si>
  <si>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</si>
  <si>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</si>
  <si>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</si>
  <si>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</si>
  <si>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</si>
  <si>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</si>
  <si>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</si>
  <si>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</si>
  <si>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</si>
  <si>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</si>
  <si>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</si>
  <si>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</si>
  <si>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</si>
  <si>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</si>
  <si>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</si>
  <si>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</si>
  <si>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</si>
  <si>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</si>
  <si>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</si>
  <si>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</si>
  <si>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</si>
  <si>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</si>
  <si>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</si>
  <si>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</si>
  <si>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</si>
  <si>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</si>
  <si>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</si>
  <si>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</si>
  <si>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</si>
  <si>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</si>
  <si>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</si>
  <si>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</si>
  <si>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</si>
  <si>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</si>
  <si>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</si>
  <si>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</si>
  <si>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</si>
  <si>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</si>
  <si>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</si>
  <si>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</si>
  <si>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</si>
  <si>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</si>
  <si>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</si>
  <si>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</si>
  <si>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</si>
  <si>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</si>
  <si>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</si>
  <si>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</si>
  <si>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</si>
  <si>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</si>
  <si>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</si>
  <si>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</si>
  <si>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</si>
  <si>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</si>
  <si>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</si>
  <si>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</si>
  <si>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</si>
  <si>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</si>
  <si>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</si>
  <si>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</si>
  <si>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</si>
  <si>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</si>
  <si>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</si>
  <si>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</si>
  <si>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</si>
  <si>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</si>
  <si>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</si>
  <si>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</si>
  <si>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</si>
  <si>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</si>
  <si>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</si>
  <si>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</si>
  <si>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</si>
  <si>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</si>
  <si>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</si>
  <si>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</si>
  <si>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</si>
  <si>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</si>
  <si>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</si>
  <si>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</si>
  <si>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</si>
  <si>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</si>
  <si>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</si>
  <si>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</si>
  <si>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</si>
  <si>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</si>
  <si>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</si>
  <si>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</si>
  <si>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</si>
  <si>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</si>
  <si>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</si>
  <si>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</si>
  <si>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</si>
  <si>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</si>
  <si>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</si>
  <si>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</si>
  <si>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</si>
  <si>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</si>
  <si>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</si>
  <si>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</si>
  <si>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</si>
  <si>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</si>
  <si>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</si>
  <si>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</si>
  <si>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</si>
  <si>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</si>
  <si>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</si>
  <si>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</si>
  <si>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</si>
  <si>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</si>
  <si>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</si>
  <si>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</si>
  <si>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</si>
  <si>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</si>
  <si>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</si>
  <si>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</si>
  <si>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</si>
  <si>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</si>
  <si>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</si>
  <si>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</si>
  <si>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</si>
  <si>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</si>
  <si>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</si>
  <si>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</si>
  <si>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</si>
  <si>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</si>
  <si>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</si>
  <si>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</si>
  <si>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</si>
  <si>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</si>
  <si>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</si>
  <si>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</si>
  <si>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</si>
  <si>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</si>
  <si>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</si>
  <si>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</si>
  <si>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</si>
  <si>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</si>
  <si>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</si>
  <si>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</si>
  <si>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</si>
  <si>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</si>
  <si>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</si>
  <si>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</si>
  <si>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</si>
  <si>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</si>
  <si>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</si>
  <si>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</si>
  <si>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</si>
  <si>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</si>
  <si>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</si>
  <si>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</si>
  <si>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</si>
  <si>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</si>
  <si>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</si>
  <si>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</si>
  <si>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</si>
  <si>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</si>
  <si>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</si>
  <si>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</si>
  <si>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</si>
  <si>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</si>
  <si>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</si>
  <si>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</si>
  <si>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</si>
  <si>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</si>
  <si>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</si>
  <si>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</si>
  <si>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</si>
  <si>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</si>
  <si>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</si>
  <si>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</si>
  <si>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</si>
  <si>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</si>
  <si>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</si>
  <si>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</si>
  <si>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</si>
  <si>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</si>
  <si>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</si>
  <si>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</si>
  <si>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</si>
  <si>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</si>
  <si>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</si>
  <si>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</si>
  <si>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</si>
  <si>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</si>
  <si>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</si>
  <si>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</si>
  <si>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</si>
  <si>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</si>
  <si>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</si>
  <si>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</si>
  <si>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</si>
  <si>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</si>
  <si>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</si>
  <si>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</si>
  <si>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</si>
  <si>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</si>
  <si>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</si>
  <si>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</si>
  <si>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</si>
  <si>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</si>
  <si>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</si>
  <si>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</si>
  <si>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</si>
  <si>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</si>
  <si>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</si>
  <si>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</si>
  <si>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</si>
  <si>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</si>
  <si>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</si>
  <si>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</si>
  <si>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</si>
  <si>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</si>
  <si>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</si>
  <si>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</si>
  <si>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</si>
  <si>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</si>
  <si>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</si>
  <si>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</si>
  <si>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</si>
  <si>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</si>
  <si>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</si>
  <si>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</si>
  <si>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</si>
  <si>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</si>
  <si>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</si>
  <si>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</si>
  <si>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</si>
  <si>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</si>
  <si>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</si>
  <si>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</si>
  <si>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</si>
  <si>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</si>
  <si>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</si>
  <si>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</si>
  <si>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</si>
  <si>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</si>
  <si>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</si>
  <si>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</si>
  <si>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</si>
  <si>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</si>
  <si>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</si>
  <si>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</si>
  <si>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</si>
  <si>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</si>
  <si>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</si>
  <si>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</si>
  <si>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</si>
  <si>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</si>
  <si>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</si>
  <si>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</si>
  <si>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</si>
  <si>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</si>
  <si>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</si>
  <si>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</si>
  <si>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</si>
  <si>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</si>
  <si>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</si>
  <si>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</si>
  <si>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</si>
  <si>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</si>
  <si>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</si>
  <si>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</si>
  <si>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</si>
  <si>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</si>
  <si>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</si>
  <si>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</si>
  <si>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</si>
  <si>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</si>
  <si>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</si>
  <si>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</si>
  <si>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</si>
  <si>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</si>
  <si>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</si>
  <si>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</si>
  <si>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</si>
  <si>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</si>
  <si>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</si>
  <si>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</si>
  <si>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</si>
  <si>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</si>
  <si>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</si>
  <si>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</si>
  <si>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</si>
  <si>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</si>
  <si>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</si>
  <si>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</si>
  <si>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</si>
  <si>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</si>
  <si>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</si>
  <si>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</si>
  <si>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</si>
  <si>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</si>
  <si>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</si>
  <si>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</si>
  <si>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</si>
  <si>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</si>
  <si>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</si>
  <si>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</si>
  <si>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</si>
  <si>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</si>
  <si>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</si>
  <si>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</si>
  <si>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</si>
  <si>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</si>
  <si>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</si>
  <si>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</si>
  <si>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</si>
  <si>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</si>
  <si>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</si>
  <si>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</si>
  <si>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</si>
  <si>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</si>
  <si>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</si>
  <si>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</si>
  <si>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</si>
  <si>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</si>
  <si>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</si>
  <si>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</si>
  <si>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</si>
  <si>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</si>
  <si>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</si>
  <si>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</si>
  <si>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</si>
  <si>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</si>
  <si>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</si>
  <si>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</si>
  <si>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</si>
  <si>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</si>
  <si>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</si>
  <si>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</si>
  <si>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</si>
  <si>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</si>
  <si>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</si>
  <si>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</si>
  <si>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</si>
  <si>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</si>
  <si>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</si>
  <si>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</si>
  <si>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</si>
  <si>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</si>
  <si>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</si>
  <si>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</si>
  <si>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</si>
  <si>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</si>
  <si>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</si>
  <si>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</si>
  <si>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</si>
  <si>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</si>
  <si>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</si>
  <si>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</si>
  <si>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</si>
  <si>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</si>
  <si>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</si>
  <si>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</si>
  <si>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</si>
  <si>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</si>
  <si>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</si>
  <si>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</si>
  <si>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</si>
  <si>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</si>
  <si>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</si>
  <si>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</si>
  <si>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</si>
  <si>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</si>
  <si>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</si>
  <si>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</si>
  <si>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</si>
  <si>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</si>
  <si>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</si>
  <si>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</si>
  <si>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</si>
  <si>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</si>
  <si>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</si>
  <si>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</si>
  <si>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</si>
  <si>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</si>
  <si>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</si>
  <si>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</si>
  <si>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</si>
  <si>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</si>
  <si>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</si>
  <si>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</si>
  <si>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</si>
  <si>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</si>
  <si>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</si>
  <si>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</si>
  <si>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</si>
  <si>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</si>
  <si>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</si>
  <si>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</si>
  <si>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</si>
  <si>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</si>
  <si>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</si>
  <si>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</si>
  <si>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</si>
  <si>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</si>
  <si>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</si>
  <si>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</si>
  <si>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</si>
  <si>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</si>
  <si>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</si>
  <si>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</si>
  <si>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</si>
  <si>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</si>
  <si>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</si>
  <si>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</si>
  <si>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</si>
  <si>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</si>
  <si>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</si>
  <si>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</si>
  <si>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</si>
  <si>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</si>
  <si>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</si>
  <si>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</si>
  <si>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</si>
  <si>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</si>
  <si>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</si>
  <si>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</si>
  <si>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</si>
  <si>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</si>
  <si>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</si>
  <si>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</si>
  <si>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</si>
  <si>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</si>
  <si>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</si>
  <si>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</si>
  <si>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</si>
  <si>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</si>
  <si>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</si>
  <si>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</si>
  <si>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</si>
  <si>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</si>
  <si>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</si>
  <si>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</si>
  <si>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</si>
  <si>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</si>
  <si>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</si>
  <si>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</si>
  <si>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</si>
  <si>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</si>
  <si>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</si>
  <si>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</si>
  <si>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</si>
  <si>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</si>
  <si>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</si>
  <si>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</si>
  <si>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</si>
  <si>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</si>
  <si>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</si>
  <si>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</si>
  <si>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</si>
  <si>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</si>
  <si>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</si>
  <si>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</si>
  <si>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</si>
  <si>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</si>
  <si>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</si>
  <si>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</si>
  <si>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</si>
  <si>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</si>
  <si>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</si>
  <si>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</si>
  <si>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</si>
  <si>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</si>
  <si>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</si>
  <si>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</si>
  <si>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</si>
  <si>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</si>
  <si>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</si>
  <si>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</si>
  <si>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</si>
  <si>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</si>
  <si>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</si>
  <si>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</si>
  <si>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</si>
  <si>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</si>
  <si>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</si>
  <si>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</si>
  <si>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</si>
  <si>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</si>
  <si>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</si>
  <si>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</si>
  <si>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</si>
  <si>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</si>
  <si>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</si>
  <si>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</si>
  <si>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</si>
  <si>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</si>
  <si>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</si>
  <si>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</si>
  <si>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</si>
  <si>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</si>
  <si>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</si>
  <si>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</si>
  <si>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</si>
  <si>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</si>
  <si>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</si>
  <si>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</si>
  <si>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</si>
  <si>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</si>
  <si>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</si>
  <si>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</si>
  <si>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</si>
  <si>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</si>
  <si>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</si>
  <si>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</si>
  <si>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</si>
  <si>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</si>
  <si>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</si>
  <si>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</si>
  <si>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</si>
  <si>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</si>
  <si>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</si>
  <si>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</si>
  <si>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</si>
  <si>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</si>
  <si>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</si>
  <si>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</si>
  <si>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</si>
  <si>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</si>
  <si>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</si>
  <si>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</si>
  <si>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</si>
  <si>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</si>
  <si>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</si>
  <si>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</si>
  <si>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</si>
  <si>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</si>
  <si>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</si>
  <si>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</si>
  <si>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</si>
  <si>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</si>
  <si>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</si>
  <si>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</si>
  <si>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</si>
  <si>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</si>
  <si>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</si>
  <si>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</si>
  <si>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</si>
  <si>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</si>
  <si>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</si>
  <si>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</si>
  <si>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</si>
  <si>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</si>
  <si>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</si>
  <si>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</si>
  <si>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</si>
  <si>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</si>
  <si>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</si>
  <si>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</si>
  <si>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</si>
  <si>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</si>
  <si>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</si>
  <si>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</si>
  <si>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</si>
  <si>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</si>
  <si>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</si>
  <si>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</si>
  <si>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</si>
  <si>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</si>
  <si>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</si>
  <si>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</si>
  <si>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</si>
  <si>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</si>
  <si>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</si>
  <si>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</si>
  <si>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</si>
  <si>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</si>
  <si>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</si>
  <si>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</si>
  <si>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</si>
  <si>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</si>
  <si>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</si>
  <si>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</si>
  <si>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</si>
  <si>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</si>
  <si>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</si>
  <si>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</si>
  <si>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</si>
  <si>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</si>
  <si>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</si>
  <si>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</si>
  <si>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</si>
  <si>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</si>
  <si>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</si>
  <si>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</si>
  <si>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</si>
  <si>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</si>
  <si>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</si>
  <si>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</si>
  <si>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</si>
  <si>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</si>
  <si>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</si>
  <si>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</si>
  <si>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</si>
  <si>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</si>
  <si>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</si>
  <si>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</si>
  <si>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</si>
  <si>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</si>
  <si>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</si>
  <si>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</si>
  <si>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</si>
  <si>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</si>
  <si>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</si>
  <si>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</si>
  <si>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</si>
  <si>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</si>
  <si>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</si>
  <si>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</si>
  <si>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</si>
  <si>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</si>
  <si>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</si>
  <si>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</si>
  <si>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</si>
  <si>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</si>
  <si>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</si>
  <si>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</si>
  <si>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</si>
  <si>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</si>
  <si>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</si>
  <si>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</si>
  <si>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</si>
  <si>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</si>
  <si>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</si>
  <si>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</si>
  <si>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</si>
  <si>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</si>
  <si>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</si>
  <si>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</si>
  <si>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</si>
  <si>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</si>
  <si>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</si>
  <si>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</si>
  <si>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</si>
  <si>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</si>
  <si>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</si>
  <si>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</si>
  <si>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</si>
  <si>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</si>
  <si>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</si>
  <si>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</si>
  <si>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</si>
  <si>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</si>
  <si>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</si>
  <si>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</si>
  <si>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</si>
  <si>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</si>
  <si>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</si>
  <si>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</si>
  <si>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</si>
  <si>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</si>
  <si>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</si>
  <si>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</si>
  <si>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</si>
  <si>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</si>
  <si>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</si>
  <si>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</si>
  <si>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</si>
  <si>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</si>
  <si>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</si>
  <si>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</si>
  <si>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</si>
  <si>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</si>
  <si>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</si>
  <si>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</si>
  <si>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</si>
  <si>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</si>
  <si>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</si>
  <si>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</si>
  <si>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</si>
  <si>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</si>
  <si>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</si>
  <si>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</si>
  <si>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</si>
  <si>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</si>
  <si>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</si>
  <si>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</si>
  <si>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</si>
  <si>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</si>
  <si>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</si>
  <si>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</si>
  <si>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</si>
  <si>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</si>
  <si>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</si>
  <si>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</si>
  <si>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</si>
  <si>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</si>
  <si>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</si>
  <si>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</si>
  <si>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</si>
  <si>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</si>
  <si>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</si>
  <si>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</si>
  <si>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</si>
  <si>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</si>
  <si>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</si>
  <si>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</si>
  <si>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</si>
  <si>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</si>
  <si>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</si>
  <si>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</si>
  <si>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</si>
  <si>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</si>
  <si>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</si>
  <si>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</si>
  <si>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</si>
  <si>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</si>
  <si>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</si>
  <si>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</si>
  <si>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</si>
  <si>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</si>
  <si>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</si>
  <si>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</si>
  <si>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</si>
  <si>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</si>
  <si>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</si>
  <si>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</si>
  <si>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</si>
  <si>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</si>
  <si>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</si>
  <si>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</si>
  <si>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</si>
  <si>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</si>
  <si>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</si>
  <si>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</si>
  <si>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</si>
  <si>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</si>
  <si>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</si>
  <si>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</si>
  <si>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</si>
  <si>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</si>
  <si>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</si>
  <si>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</si>
  <si>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</si>
  <si>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</si>
  <si>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</si>
  <si>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</si>
  <si>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</si>
  <si>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</si>
  <si>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</si>
  <si>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</si>
  <si>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</si>
  <si>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</si>
  <si>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</si>
  <si>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</si>
  <si>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</si>
  <si>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</si>
  <si>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</si>
  <si>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</si>
  <si>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</si>
  <si>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</si>
  <si>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</si>
  <si>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</si>
  <si>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</si>
  <si>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</si>
  <si>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</si>
  <si>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</si>
  <si>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</si>
  <si>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</si>
  <si>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</si>
  <si>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</si>
  <si>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</si>
  <si>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</si>
  <si>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</si>
  <si>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</si>
  <si>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</si>
  <si>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</si>
  <si>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</si>
  <si>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</si>
  <si>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</si>
  <si>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</si>
  <si>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</si>
  <si>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</si>
  <si>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</si>
  <si>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</si>
  <si>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</si>
  <si>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</si>
  <si>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</si>
  <si>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</si>
  <si>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</si>
  <si>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</si>
  <si>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</si>
  <si>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</si>
  <si>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</si>
  <si>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</si>
  <si>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</si>
  <si>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</si>
  <si>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</si>
  <si>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</si>
  <si>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</si>
  <si>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</si>
  <si>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</si>
  <si>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</si>
  <si>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</si>
  <si>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</si>
  <si>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</si>
  <si>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</si>
  <si>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</si>
  <si>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</si>
  <si>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</si>
  <si>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</si>
  <si>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</si>
  <si>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</si>
  <si>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</si>
  <si>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</si>
  <si>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</si>
  <si>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</si>
  <si>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</si>
  <si>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</si>
  <si>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</si>
  <si>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</si>
  <si>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</si>
  <si>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</si>
  <si>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</si>
  <si>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</si>
  <si>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</si>
  <si>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</si>
  <si>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</si>
  <si>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</si>
  <si>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</si>
  <si>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</si>
  <si>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</si>
  <si>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</si>
  <si>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</si>
  <si>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</si>
  <si>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</si>
  <si>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</si>
  <si>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</si>
  <si>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</si>
  <si>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</si>
  <si>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</si>
  <si>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</si>
  <si>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</si>
  <si>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</si>
  <si>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</si>
  <si>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</si>
  <si>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</si>
  <si>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</si>
  <si>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</si>
  <si>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</si>
  <si>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</si>
  <si>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</si>
  <si>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</si>
  <si>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</si>
  <si>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</si>
  <si>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</si>
  <si>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</si>
  <si>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</si>
  <si>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</si>
  <si>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</si>
  <si>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</si>
  <si>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</si>
  <si>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</si>
  <si>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</si>
  <si>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</si>
  <si>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</si>
  <si>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</si>
  <si>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</si>
  <si>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</si>
  <si>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</si>
  <si>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</si>
  <si>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</si>
  <si>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</si>
  <si>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</si>
  <si>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</si>
  <si>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</si>
  <si>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</si>
  <si>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</si>
  <si>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</si>
  <si>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</si>
  <si>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</si>
  <si>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</si>
  <si>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</si>
  <si>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</si>
  <si>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</si>
  <si>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</si>
  <si>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</si>
  <si>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</si>
  <si>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</si>
  <si>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</si>
  <si>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</si>
  <si>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</si>
  <si>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</si>
  <si>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</si>
  <si>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</si>
  <si>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</si>
  <si>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</si>
  <si>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</si>
  <si>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</si>
  <si>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</si>
  <si>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</si>
  <si>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</si>
  <si>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</si>
  <si>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</si>
  <si>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</si>
  <si>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</si>
  <si>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</si>
  <si>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</si>
  <si>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</si>
  <si>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</si>
  <si>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</si>
  <si>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</si>
  <si>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</si>
  <si>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</si>
  <si>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</si>
  <si>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</si>
  <si>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</si>
  <si>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</si>
  <si>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</si>
  <si>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</si>
  <si>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</si>
  <si>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</si>
  <si>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</si>
  <si>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</si>
  <si>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</si>
  <si>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</si>
  <si>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</si>
  <si>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</si>
  <si>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</si>
  <si>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</si>
  <si>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</si>
  <si>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</si>
  <si>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</si>
  <si>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</si>
  <si>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</si>
  <si>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</si>
  <si>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</si>
  <si>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</si>
  <si>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</si>
  <si>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</si>
  <si>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</si>
  <si>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</si>
  <si>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</si>
  <si>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</si>
  <si>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</si>
  <si>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</si>
  <si>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</si>
  <si>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</si>
  <si>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</si>
  <si>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</si>
  <si>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</si>
  <si>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</si>
  <si>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</si>
  <si>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</si>
  <si>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</si>
  <si>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</si>
  <si>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</si>
  <si>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</si>
  <si>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</si>
  <si>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</si>
  <si>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</si>
  <si>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</si>
  <si>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</si>
  <si>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</si>
  <si>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</si>
  <si>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</si>
  <si>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</si>
  <si>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</si>
  <si>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</si>
  <si>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</si>
  <si>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</si>
  <si>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</si>
  <si>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</si>
  <si>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</si>
  <si>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</si>
  <si>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</si>
  <si>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</si>
  <si>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</si>
  <si>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</si>
  <si>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</si>
  <si>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</si>
  <si>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</si>
  <si>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</si>
  <si>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</si>
  <si>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</si>
  <si>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</si>
  <si>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</si>
  <si>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</si>
  <si>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</si>
  <si>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</si>
  <si>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</si>
  <si>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</si>
  <si>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</si>
  <si>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</si>
  <si>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</si>
  <si>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</si>
  <si>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</si>
  <si>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</si>
  <si>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</si>
  <si>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</si>
  <si>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</si>
  <si>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</si>
  <si>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</si>
  <si>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</si>
  <si>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</si>
  <si>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</si>
  <si>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</si>
  <si>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</si>
  <si>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</si>
  <si>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</si>
  <si>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</si>
  <si>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</si>
  <si>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</si>
  <si>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</si>
  <si>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</si>
  <si>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</si>
  <si>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</si>
  <si>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</si>
  <si>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</si>
  <si>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</si>
  <si>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</si>
  <si>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</si>
  <si>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</si>
  <si>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</si>
  <si>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</si>
  <si>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</si>
  <si>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</si>
  <si>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</si>
  <si>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</si>
  <si>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</si>
  <si>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</si>
  <si>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</si>
  <si>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</si>
  <si>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</si>
  <si>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</si>
  <si>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</si>
  <si>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</si>
  <si>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</si>
  <si>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</si>
  <si>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</si>
  <si>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</si>
  <si>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</si>
  <si>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</si>
  <si>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</si>
  <si>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</si>
  <si>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</si>
  <si>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</si>
  <si>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</si>
  <si>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</si>
  <si>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</si>
  <si>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</si>
  <si>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</si>
  <si>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</si>
  <si>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</si>
  <si>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</si>
  <si>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</si>
  <si>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</si>
  <si>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</si>
  <si>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</si>
  <si>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</si>
  <si>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</si>
  <si>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</si>
  <si>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</si>
  <si>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</si>
  <si>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</si>
  <si>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</si>
  <si>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</si>
  <si>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</si>
  <si>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</si>
  <si>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</si>
  <si>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</si>
  <si>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</si>
  <si>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</si>
  <si>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</si>
  <si>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</si>
  <si>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</si>
  <si>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</si>
  <si>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</si>
  <si>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</si>
  <si>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</si>
  <si>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</si>
  <si>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</si>
  <si>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</si>
  <si>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</si>
  <si>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</si>
  <si>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</si>
  <si>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</si>
  <si>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</si>
  <si>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</si>
  <si>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</si>
  <si>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</si>
  <si>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</si>
  <si>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</si>
  <si>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</si>
  <si>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</si>
  <si>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</si>
  <si>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</si>
  <si>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</si>
  <si>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</si>
  <si>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</si>
  <si>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</si>
  <si>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</si>
  <si>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</si>
  <si>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</si>
  <si>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</si>
  <si>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</si>
  <si>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</si>
  <si>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</si>
  <si>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</si>
  <si>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</si>
  <si>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</si>
  <si>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</si>
  <si>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</si>
  <si>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</si>
  <si>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</si>
  <si>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</si>
  <si>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</si>
  <si>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</si>
  <si>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</si>
  <si>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</si>
  <si>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</si>
  <si>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</si>
  <si>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</si>
  <si>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</si>
  <si>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</si>
  <si>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</si>
  <si>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</si>
  <si>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</si>
  <si>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</si>
  <si>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</si>
  <si>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</si>
  <si>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</si>
  <si>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</si>
  <si>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</si>
  <si>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</si>
  <si>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</si>
  <si>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</si>
  <si>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</si>
  <si>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</si>
  <si>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</si>
  <si>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</si>
  <si>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</si>
  <si>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</si>
  <si>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</si>
  <si>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</si>
  <si>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</si>
  <si>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</si>
  <si>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</si>
  <si>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</si>
  <si>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</si>
  <si>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</si>
  <si>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</si>
  <si>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</si>
  <si>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</si>
  <si>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</si>
  <si>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</si>
  <si>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</si>
  <si>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</si>
  <si>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</si>
  <si>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</si>
  <si>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</si>
  <si>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</si>
  <si>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</si>
  <si>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</si>
  <si>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</si>
  <si>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</si>
  <si>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</si>
  <si>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</si>
  <si>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</si>
  <si>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</si>
  <si>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</si>
  <si>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</si>
  <si>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</si>
  <si>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</si>
  <si>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</si>
  <si>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</si>
  <si>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</si>
  <si>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</si>
  <si>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</si>
  <si>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</si>
  <si>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</si>
  <si>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</si>
  <si>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</si>
  <si>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</si>
  <si>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</si>
  <si>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</si>
  <si>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</si>
  <si>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</si>
  <si>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</si>
  <si>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</si>
  <si>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</si>
  <si>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</si>
  <si>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</si>
  <si>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</si>
  <si>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</si>
  <si>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</si>
  <si>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</si>
  <si>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</si>
  <si>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</si>
  <si>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</si>
  <si>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</si>
  <si>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</si>
  <si>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</si>
  <si>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</si>
  <si>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</si>
  <si>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</si>
  <si>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</si>
  <si>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</si>
  <si>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</si>
  <si>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</si>
  <si>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</si>
  <si>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</si>
  <si>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</si>
  <si>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</si>
  <si>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</si>
  <si>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</si>
  <si>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</si>
  <si>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</si>
  <si>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</si>
  <si>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</si>
  <si>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</si>
  <si>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</si>
  <si>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</si>
  <si>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</si>
  <si>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</si>
  <si>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</si>
  <si>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</si>
  <si>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</si>
  <si>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</si>
  <si>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</si>
  <si>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</si>
  <si>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</si>
  <si>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</si>
  <si>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</si>
  <si>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</si>
  <si>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</si>
  <si>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</si>
  <si>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</si>
  <si>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</si>
  <si>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</si>
  <si>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</si>
  <si>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</si>
  <si>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</si>
  <si>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</si>
  <si>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</si>
  <si>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</si>
  <si>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</si>
  <si>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</si>
  <si>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</si>
  <si>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</si>
  <si>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</si>
  <si>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</si>
  <si>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</si>
  <si>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</si>
  <si>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</si>
  <si>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</si>
  <si>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</si>
  <si>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</si>
  <si>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</si>
  <si>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</si>
  <si>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</si>
  <si>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</si>
  <si>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</si>
  <si>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</si>
  <si>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</si>
  <si>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</si>
  <si>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</si>
  <si>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</si>
  <si>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</si>
  <si>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</si>
  <si>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</si>
  <si>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</si>
  <si>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</si>
  <si>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</si>
  <si>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</si>
  <si>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</si>
  <si>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</si>
  <si>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</si>
  <si>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</si>
  <si>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</si>
  <si>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</si>
  <si>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</si>
  <si>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</si>
  <si>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</si>
  <si>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</si>
  <si>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</si>
  <si>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</si>
  <si>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</si>
  <si>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</si>
  <si>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</si>
  <si>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</si>
  <si>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</si>
  <si>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</si>
  <si>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</si>
  <si>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</si>
  <si>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</si>
  <si>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</si>
  <si>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</si>
  <si>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</si>
  <si>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</si>
  <si>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</si>
  <si>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</si>
  <si>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</si>
  <si>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</si>
  <si>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</si>
  <si>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</si>
  <si>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</si>
  <si>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</si>
  <si>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</si>
  <si>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</si>
  <si>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</si>
  <si>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</si>
  <si>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</si>
  <si>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</si>
  <si>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</si>
  <si>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</si>
  <si>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</si>
  <si>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</si>
  <si>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</si>
  <si>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</si>
  <si>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</si>
  <si>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</si>
  <si>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</si>
  <si>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</si>
  <si>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</si>
  <si>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</si>
  <si>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</si>
  <si>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</si>
  <si>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</si>
  <si>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</si>
  <si>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</si>
  <si>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</si>
  <si>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</si>
  <si>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</si>
  <si>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</si>
  <si>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</si>
  <si>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</si>
  <si>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</si>
  <si>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</si>
  <si>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</si>
  <si>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</si>
  <si>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</si>
  <si>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</si>
  <si>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</si>
  <si>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</si>
  <si>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</si>
  <si>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</si>
  <si>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</si>
  <si>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</si>
  <si>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</si>
  <si>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</si>
  <si>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</si>
  <si>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</si>
  <si>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</si>
  <si>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</si>
  <si>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</si>
  <si>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</si>
  <si>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</si>
  <si>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</si>
  <si>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</si>
  <si>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</si>
  <si>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</si>
  <si>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</si>
  <si>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</si>
  <si>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</si>
  <si>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</si>
  <si>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</si>
  <si>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</si>
  <si>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</si>
  <si>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</si>
  <si>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</si>
  <si>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</si>
  <si>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</si>
  <si>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</si>
  <si>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</si>
  <si>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</si>
  <si>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</si>
  <si>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</si>
  <si>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</si>
  <si>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</si>
  <si>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</si>
  <si>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</si>
  <si>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</si>
  <si>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</si>
  <si>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</si>
  <si>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</si>
  <si>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</si>
  <si>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</si>
  <si>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</si>
  <si>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</si>
  <si>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</si>
  <si>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</si>
  <si>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</si>
  <si>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</si>
  <si>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</si>
  <si>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</si>
  <si>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</si>
  <si>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</si>
  <si>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</si>
  <si>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</si>
  <si>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</si>
  <si>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</si>
  <si>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</si>
  <si>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</si>
  <si>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</si>
  <si>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</si>
  <si>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</si>
  <si>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</si>
  <si>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</si>
  <si>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</si>
  <si>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</si>
  <si>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</si>
  <si>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</si>
  <si>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</si>
  <si>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</si>
  <si>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</si>
  <si>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</si>
  <si>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</si>
  <si>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</si>
  <si>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</si>
  <si>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</si>
  <si>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</si>
  <si>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</si>
  <si>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</si>
  <si>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</si>
  <si>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</si>
  <si>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</si>
  <si>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</si>
  <si>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</si>
  <si>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</si>
  <si>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</si>
  <si>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</si>
  <si>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</si>
  <si>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</si>
  <si>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</si>
  <si>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</si>
  <si>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</si>
  <si>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</si>
  <si>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</si>
  <si>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</si>
  <si>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</si>
  <si>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</si>
  <si>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</si>
  <si>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</si>
  <si>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</si>
  <si>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</si>
  <si>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</si>
  <si>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</si>
  <si>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</si>
  <si>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</si>
  <si>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</si>
  <si>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</si>
  <si>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</si>
  <si>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</si>
  <si>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</si>
  <si>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</si>
  <si>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</si>
  <si>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</si>
  <si>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</si>
  <si>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</si>
  <si>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</si>
  <si>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</si>
  <si>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</si>
  <si>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</si>
  <si>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</si>
  <si>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</si>
  <si>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</si>
  <si>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</si>
  <si>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</si>
  <si>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</si>
  <si>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</si>
  <si>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</si>
  <si>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</si>
  <si>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</si>
  <si>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</si>
  <si>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</si>
  <si>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</si>
  <si>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</si>
  <si>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</si>
  <si>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</si>
  <si>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</si>
  <si>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</si>
  <si>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</si>
  <si>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</si>
  <si>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</si>
  <si>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</si>
  <si>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</si>
  <si>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</si>
  <si>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</si>
  <si>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</si>
  <si>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</si>
  <si>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</si>
  <si>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</si>
  <si>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</si>
  <si>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</si>
  <si>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</si>
  <si>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</si>
  <si>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</si>
  <si>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</si>
  <si>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</si>
  <si>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</si>
  <si>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</si>
  <si>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</si>
  <si>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</si>
  <si>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</si>
  <si>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</si>
  <si>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</si>
  <si>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</si>
  <si>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</si>
  <si>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</si>
  <si>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</si>
  <si>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</si>
  <si>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</si>
  <si>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</si>
  <si>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</si>
  <si>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</si>
  <si>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</si>
  <si>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</si>
  <si>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</si>
  <si>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</si>
  <si>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</si>
  <si>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</si>
  <si>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</si>
  <si>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</si>
  <si>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</si>
  <si>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</si>
  <si>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</si>
  <si>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</si>
  <si>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</si>
  <si>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</si>
  <si>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</si>
  <si>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</si>
  <si>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</si>
  <si>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</si>
  <si>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</si>
  <si>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</si>
  <si>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</si>
  <si>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</si>
  <si>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</si>
  <si>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</si>
  <si>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</si>
  <si>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</si>
  <si>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</si>
  <si>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</si>
  <si>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</si>
  <si>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</si>
  <si>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</si>
  <si>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</si>
  <si>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</si>
  <si>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</si>
  <si>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</si>
  <si>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</si>
  <si>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</si>
  <si>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</si>
  <si>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</si>
  <si>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</si>
  <si>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</si>
  <si>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</si>
  <si>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</si>
  <si>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</si>
  <si>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</si>
  <si>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</si>
  <si>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</si>
  <si>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</si>
  <si>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</si>
  <si>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</si>
  <si>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</si>
  <si>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</si>
  <si>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</si>
  <si>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</si>
  <si>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</si>
  <si>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</si>
  <si>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</si>
  <si>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</si>
  <si>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</si>
  <si>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</si>
  <si>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</si>
  <si>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</si>
  <si>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</si>
  <si>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</si>
  <si>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</si>
  <si>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</si>
  <si>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</si>
  <si>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</si>
  <si>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</si>
  <si>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</si>
  <si>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</si>
  <si>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</si>
  <si>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</si>
  <si>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</si>
  <si>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</si>
  <si>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</si>
  <si>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</si>
  <si>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</si>
  <si>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</si>
  <si>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</si>
  <si>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</si>
  <si>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</si>
  <si>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</si>
  <si>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</si>
  <si>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</si>
  <si>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</si>
  <si>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</si>
  <si>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</si>
  <si>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</si>
  <si>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</si>
  <si>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</si>
  <si>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</si>
  <si>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</si>
  <si>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</si>
  <si>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</si>
  <si>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</si>
  <si>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</si>
  <si>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</si>
  <si>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</si>
  <si>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</si>
  <si>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</si>
  <si>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</si>
  <si>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</si>
  <si>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</si>
  <si>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</si>
  <si>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</si>
  <si>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</si>
  <si>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</si>
  <si>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</si>
  <si>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</si>
  <si>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</si>
  <si>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</si>
  <si>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</si>
  <si>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</si>
  <si>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</si>
  <si>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</si>
  <si>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</si>
  <si>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</si>
  <si>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</si>
  <si>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</si>
  <si>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</si>
  <si>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</si>
  <si>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</si>
  <si>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</si>
  <si>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</si>
  <si>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</si>
  <si>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</si>
  <si>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</si>
  <si>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</si>
  <si>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</si>
  <si>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</si>
  <si>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</si>
  <si>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</si>
  <si>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</si>
  <si>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</si>
  <si>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</si>
  <si>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</si>
  <si>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</si>
  <si>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</si>
  <si>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</si>
  <si>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</si>
  <si>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</si>
  <si>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</si>
  <si>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</si>
  <si>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</si>
  <si>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</si>
  <si>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</si>
  <si>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</si>
  <si>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</si>
  <si>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</si>
  <si>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</si>
  <si>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</si>
  <si>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</si>
  <si>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</si>
  <si>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</si>
  <si>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</si>
  <si>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</si>
  <si>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</si>
  <si>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</si>
  <si>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</si>
  <si>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</si>
  <si>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</si>
  <si>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</si>
  <si>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</si>
  <si>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</si>
  <si>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</si>
  <si>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</si>
  <si>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</si>
  <si>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</si>
  <si>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</si>
  <si>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</si>
  <si>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</si>
  <si>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</si>
  <si>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</si>
  <si>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</si>
  <si>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</si>
  <si>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</si>
  <si>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</si>
  <si>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</si>
  <si>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</si>
  <si>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</si>
  <si>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</si>
  <si>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</si>
  <si>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</si>
  <si>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</si>
  <si>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</si>
  <si>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</si>
  <si>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</si>
  <si>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</si>
  <si>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</si>
  <si>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</si>
  <si>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</si>
  <si>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</si>
  <si>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</si>
  <si>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</si>
  <si>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</si>
  <si>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</si>
  <si>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</si>
  <si>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</si>
  <si>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</si>
  <si>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</si>
  <si>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</si>
  <si>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</si>
  <si>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</si>
  <si>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</si>
  <si>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</si>
  <si>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</si>
  <si>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</si>
  <si>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</si>
  <si>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</si>
  <si>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</si>
  <si>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</si>
  <si>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</si>
  <si>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</si>
  <si>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</si>
  <si>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</si>
  <si>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</si>
  <si>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</si>
  <si>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</si>
  <si>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</si>
  <si>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</si>
  <si>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</si>
  <si>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</si>
  <si>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</si>
  <si>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</si>
  <si>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</si>
  <si>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</si>
  <si>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</si>
  <si>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</si>
  <si>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</si>
  <si>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</si>
  <si>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</si>
  <si>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</si>
  <si>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</si>
  <si>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</si>
  <si>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</si>
  <si>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</si>
  <si>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</si>
  <si>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</si>
  <si>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</si>
  <si>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</si>
  <si>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</si>
  <si>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</si>
  <si>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</si>
  <si>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</si>
  <si>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</si>
  <si>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</si>
  <si>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</si>
  <si>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</si>
  <si>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</si>
  <si>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</si>
  <si>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</si>
  <si>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</si>
  <si>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</si>
  <si>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</si>
  <si>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</si>
  <si>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</si>
  <si>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</si>
  <si>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</si>
  <si>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</si>
  <si>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</si>
  <si>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</si>
  <si>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</si>
  <si>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</si>
  <si>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</si>
  <si>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</si>
  <si>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</si>
  <si>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</si>
  <si>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</si>
  <si>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</si>
  <si>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</si>
  <si>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</si>
  <si>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</si>
  <si>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</si>
  <si>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</si>
  <si>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</si>
  <si>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</si>
  <si>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</si>
  <si>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</si>
  <si>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</si>
  <si>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</si>
  <si>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</si>
  <si>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</si>
  <si>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</si>
  <si>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</si>
  <si>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</si>
  <si>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</si>
  <si>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</si>
  <si>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</si>
  <si>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</si>
  <si>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</si>
  <si>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</si>
  <si>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</si>
  <si>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</si>
  <si>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</si>
  <si>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</si>
  <si>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</si>
  <si>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</si>
  <si>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</si>
  <si>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</si>
  <si>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</si>
  <si>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</si>
  <si>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</si>
  <si>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</si>
  <si>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</si>
  <si>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</si>
  <si>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</si>
  <si>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</si>
  <si>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</si>
  <si>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</si>
  <si>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</si>
  <si>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</si>
  <si>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</si>
  <si>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</si>
  <si>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</si>
  <si>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</si>
  <si>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</si>
  <si>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</si>
  <si>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</si>
  <si>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</si>
  <si>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</si>
  <si>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</si>
  <si>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</si>
  <si>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</si>
  <si>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</si>
  <si>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</si>
  <si>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</si>
  <si>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</si>
  <si>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</si>
  <si>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</si>
  <si>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</si>
  <si>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</si>
  <si>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</si>
  <si>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</si>
  <si>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</si>
  <si>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</si>
  <si>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</si>
  <si>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</si>
  <si>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</si>
  <si>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</si>
  <si>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</si>
  <si>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</si>
  <si>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</si>
  <si>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</si>
  <si>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</si>
  <si>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</si>
  <si>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</si>
  <si>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</si>
  <si>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</si>
  <si>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</si>
  <si>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</si>
  <si>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</si>
  <si>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</si>
  <si>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</si>
  <si>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</si>
  <si>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</si>
  <si>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</si>
  <si>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</si>
  <si>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</si>
  <si>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</si>
  <si>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</si>
  <si>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</si>
  <si>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</si>
  <si>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</si>
  <si>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</si>
  <si>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</si>
  <si>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</si>
  <si>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</si>
  <si>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</si>
  <si>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</si>
  <si>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</si>
  <si>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</si>
  <si>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</si>
  <si>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</si>
  <si>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</si>
  <si>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</si>
  <si>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</si>
  <si>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</si>
  <si>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</si>
  <si>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</si>
  <si>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</si>
  <si>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</si>
  <si>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</si>
  <si>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</si>
  <si>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</si>
  <si>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</si>
  <si>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</si>
  <si>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</si>
  <si>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</si>
  <si>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</si>
  <si>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</si>
  <si>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</si>
  <si>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</si>
  <si>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</si>
  <si>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</si>
  <si>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</si>
  <si>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</si>
  <si>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</si>
  <si>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</si>
  <si>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</si>
  <si>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</si>
  <si>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</si>
  <si>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</si>
  <si>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</si>
  <si>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</si>
  <si>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</si>
  <si>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</si>
  <si>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</si>
  <si>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</si>
  <si>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</si>
  <si>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</si>
  <si>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</si>
  <si>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</si>
  <si>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</si>
  <si>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</si>
  <si>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</si>
  <si>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</si>
  <si>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</si>
  <si>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</si>
  <si>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</si>
  <si>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</si>
  <si>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</si>
  <si>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</si>
  <si>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</si>
  <si>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</si>
  <si>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</si>
  <si>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</si>
  <si>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</si>
  <si>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</si>
  <si>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</si>
  <si>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</si>
  <si>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</si>
  <si>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</si>
  <si>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</si>
  <si>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</si>
  <si>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</si>
  <si>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</si>
  <si>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</si>
  <si>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</si>
  <si>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</si>
  <si>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</si>
  <si>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</si>
  <si>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</si>
  <si>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</si>
  <si>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</si>
  <si>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</si>
  <si>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</si>
  <si>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</si>
  <si>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</si>
  <si>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</si>
  <si>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</si>
  <si>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</si>
  <si>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</si>
  <si>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</si>
  <si>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</si>
  <si>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</si>
  <si>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</si>
  <si>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</si>
  <si>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</si>
  <si>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</si>
  <si>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</si>
  <si>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</si>
  <si>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</si>
  <si>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</si>
  <si>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</si>
  <si>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</si>
  <si>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</si>
  <si>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</si>
  <si>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</si>
  <si>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</si>
  <si>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</si>
  <si>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</si>
  <si>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</si>
  <si>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</si>
  <si>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</si>
  <si>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</si>
  <si>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</si>
  <si>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</si>
  <si>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</si>
  <si>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</si>
  <si>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</si>
  <si>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</si>
  <si>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</si>
  <si>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</si>
  <si>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</si>
  <si>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</si>
  <si>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</si>
  <si>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</si>
  <si>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</si>
  <si>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</si>
  <si>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</si>
  <si>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</si>
  <si>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</si>
  <si>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</si>
  <si>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</si>
  <si>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</si>
  <si>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</si>
  <si>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</si>
  <si>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</si>
  <si>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</si>
  <si>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</si>
  <si>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</si>
  <si>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</si>
  <si>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</si>
  <si>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</si>
  <si>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</si>
  <si>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</si>
  <si>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</si>
  <si>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</si>
  <si>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</si>
  <si>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</si>
  <si>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</si>
  <si>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</si>
  <si>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</si>
  <si>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</si>
  <si>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</si>
  <si>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</si>
  <si>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</si>
  <si>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</si>
  <si>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</si>
  <si>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</si>
  <si>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</si>
  <si>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</si>
  <si>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</si>
  <si>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</si>
  <si>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</si>
  <si>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</si>
  <si>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</si>
  <si>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</si>
  <si>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</si>
  <si>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</si>
  <si>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</si>
  <si>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</si>
  <si>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</si>
  <si>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</si>
  <si>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</si>
  <si>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</si>
  <si>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</si>
  <si>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</si>
  <si>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</si>
  <si>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</si>
  <si>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</si>
  <si>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</si>
  <si>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</si>
  <si>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</si>
  <si>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</si>
  <si>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</si>
  <si>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</si>
  <si>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</si>
  <si>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</si>
  <si>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</si>
  <si>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</si>
  <si>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</si>
  <si>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</si>
  <si>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</si>
  <si>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</si>
  <si>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</si>
  <si>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</si>
  <si>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</si>
  <si>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</si>
  <si>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</si>
  <si>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</si>
  <si>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</si>
  <si>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</si>
  <si>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</si>
  <si>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</si>
  <si>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</si>
  <si>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</si>
  <si>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</si>
  <si>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</si>
  <si>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</si>
  <si>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</si>
  <si>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</si>
  <si>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</si>
  <si>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</si>
  <si>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</si>
  <si>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</si>
  <si>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</si>
  <si>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</si>
  <si>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</si>
  <si>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</si>
  <si>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</si>
  <si>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</si>
  <si>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</si>
  <si>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</si>
  <si>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</si>
  <si>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</si>
  <si>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</si>
  <si>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</si>
  <si>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</si>
  <si>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</si>
  <si>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</si>
  <si>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</si>
  <si>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</si>
  <si>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</si>
  <si>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</si>
  <si>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</si>
  <si>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</si>
  <si>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</si>
  <si>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</si>
  <si>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</si>
  <si>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</si>
  <si>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</si>
  <si>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</si>
  <si>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</si>
  <si>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</si>
  <si>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</si>
  <si>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</si>
  <si>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</si>
  <si>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</si>
  <si>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</si>
  <si>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</si>
  <si>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</si>
  <si>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</si>
  <si>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</si>
  <si>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</si>
  <si>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</si>
  <si>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</si>
  <si>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</si>
  <si>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</si>
  <si>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</si>
  <si>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</si>
  <si>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</si>
  <si>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</si>
  <si>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</si>
  <si>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</si>
  <si>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</si>
  <si>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</si>
  <si>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</si>
  <si>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</si>
  <si>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</si>
  <si>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</si>
  <si>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</si>
  <si>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</si>
  <si>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</si>
  <si>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</si>
  <si>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</si>
  <si>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</si>
  <si>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</si>
  <si>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</si>
  <si>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</si>
  <si>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</si>
  <si>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</si>
  <si>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</si>
  <si>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</si>
  <si>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</si>
  <si>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</si>
  <si>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</si>
  <si>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</si>
  <si>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</si>
  <si>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</si>
  <si>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</si>
  <si>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</si>
  <si>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</si>
  <si>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</si>
  <si>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</si>
  <si>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</si>
  <si>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</si>
  <si>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</si>
  <si>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</si>
  <si>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</si>
  <si>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</si>
  <si>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</si>
  <si>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</si>
  <si>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</si>
  <si>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</si>
  <si>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</si>
  <si>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</si>
  <si>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</si>
  <si>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</si>
  <si>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</si>
  <si>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</si>
  <si>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</si>
  <si>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</si>
  <si>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</si>
  <si>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</si>
  <si>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</si>
  <si>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</si>
  <si>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</si>
  <si>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</si>
  <si>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</si>
  <si>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</si>
  <si>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</si>
  <si>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</si>
  <si>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</si>
  <si>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</si>
  <si>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</si>
  <si>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</si>
  <si>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</si>
  <si>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</si>
  <si>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</si>
  <si>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</si>
  <si>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</si>
  <si>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</si>
  <si>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</si>
  <si>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</si>
  <si>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</si>
  <si>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</si>
  <si>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</si>
  <si>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</si>
  <si>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</si>
  <si>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</si>
  <si>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</si>
  <si>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</si>
  <si>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</si>
  <si>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</si>
  <si>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</si>
  <si>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</si>
  <si>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</si>
  <si>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</si>
  <si>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</si>
  <si>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</si>
  <si>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</si>
  <si>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</si>
  <si>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</si>
  <si>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</si>
  <si>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</si>
  <si>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</si>
  <si>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</si>
  <si>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</si>
  <si>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</si>
  <si>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</si>
  <si>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</si>
  <si>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</si>
  <si>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</si>
  <si>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</si>
  <si>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</si>
  <si>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</si>
  <si>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</si>
  <si>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</si>
  <si>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</si>
  <si>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</si>
  <si>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</si>
  <si>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</si>
  <si>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</si>
  <si>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</si>
  <si>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</si>
  <si>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</si>
  <si>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</si>
  <si>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</si>
  <si>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</si>
  <si>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</si>
  <si>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</si>
  <si>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</si>
  <si>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</si>
  <si>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</si>
  <si>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</si>
  <si>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</si>
  <si>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</si>
  <si>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</si>
  <si>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</si>
  <si>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</si>
  <si>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</si>
  <si>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</si>
  <si>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</si>
  <si>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</si>
  <si>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</si>
  <si>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</si>
  <si>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</si>
  <si>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</si>
  <si>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</si>
  <si>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</si>
  <si>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</si>
  <si>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</si>
  <si>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</si>
  <si>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</si>
  <si>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</si>
  <si>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</si>
  <si>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</si>
  <si>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</si>
  <si>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</si>
  <si>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</si>
  <si>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</si>
  <si>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</si>
  <si>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</si>
  <si>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</si>
  <si>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</si>
  <si>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</si>
  <si>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</si>
  <si>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</si>
  <si>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</si>
  <si>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</si>
  <si>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</si>
  <si>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</si>
  <si>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</si>
  <si>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</si>
  <si>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</si>
  <si>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</si>
  <si>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</si>
  <si>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</si>
  <si>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</si>
  <si>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</si>
  <si>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</si>
  <si>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</si>
  <si>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</si>
  <si>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</si>
  <si>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</si>
  <si>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</si>
  <si>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</si>
  <si>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</si>
  <si>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</si>
  <si>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</si>
  <si>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</si>
  <si>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</si>
  <si>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</si>
  <si>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</si>
  <si>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</si>
  <si>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</si>
  <si>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</si>
  <si>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</si>
  <si>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</si>
  <si>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</si>
  <si>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</si>
  <si>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</si>
  <si>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</si>
  <si>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</si>
  <si>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</si>
  <si>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</si>
  <si>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</si>
  <si>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</si>
  <si>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</si>
  <si>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</si>
  <si>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</si>
  <si>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</si>
  <si>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</si>
  <si>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</si>
  <si>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</si>
  <si>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</si>
  <si>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</si>
  <si>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</si>
  <si>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</si>
  <si>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</si>
  <si>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</si>
  <si>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</si>
  <si>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</si>
  <si>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</si>
  <si>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</si>
  <si>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</si>
  <si>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</si>
  <si>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</si>
  <si>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</si>
  <si>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</si>
  <si>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</si>
  <si>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</si>
  <si>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</si>
  <si>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</si>
  <si>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</si>
  <si>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</si>
  <si>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</si>
  <si>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</si>
  <si>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</si>
  <si>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</si>
  <si>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</si>
  <si>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</si>
  <si>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</si>
  <si>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</si>
  <si>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</si>
  <si>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</si>
  <si>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</si>
  <si>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</si>
  <si>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</si>
  <si>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</si>
  <si>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</si>
  <si>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</si>
  <si>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</si>
  <si>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</si>
  <si>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</si>
  <si>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</si>
  <si>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</si>
  <si>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</si>
  <si>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</si>
  <si>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</si>
  <si>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</si>
  <si>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</si>
  <si>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</si>
  <si>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</si>
  <si>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</si>
  <si>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</si>
  <si>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</si>
  <si>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</si>
  <si>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</si>
  <si>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</si>
  <si>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</si>
  <si>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</si>
  <si>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</si>
  <si>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</si>
  <si>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</si>
  <si>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</si>
  <si>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</si>
  <si>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</si>
  <si>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</si>
  <si>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</si>
  <si>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</si>
  <si>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</si>
  <si>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</si>
  <si>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</si>
  <si>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</si>
  <si>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</si>
  <si>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</si>
  <si>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</si>
  <si>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</si>
  <si>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</si>
  <si>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</si>
  <si>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</si>
  <si>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</si>
  <si>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</si>
  <si>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</si>
  <si>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</si>
  <si>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</si>
  <si>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</si>
  <si>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</si>
  <si>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</si>
  <si>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</si>
  <si>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</si>
  <si>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</si>
  <si>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</si>
  <si>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</si>
  <si>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</si>
  <si>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</si>
  <si>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</si>
  <si>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</si>
  <si>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</si>
  <si>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</si>
  <si>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</si>
  <si>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</si>
  <si>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</si>
  <si>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</si>
  <si>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</si>
  <si>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</si>
  <si>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</si>
  <si>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</si>
  <si>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</si>
  <si>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</si>
  <si>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</si>
  <si>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</si>
  <si>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</si>
  <si>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</si>
  <si>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</si>
  <si>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</si>
  <si>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</si>
  <si>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</si>
  <si>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</si>
  <si>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</si>
  <si>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</si>
  <si>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</si>
  <si>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</si>
  <si>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</si>
  <si>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</si>
  <si>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</si>
  <si>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</si>
  <si>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</si>
  <si>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</si>
  <si>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</si>
  <si>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</si>
  <si>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</si>
  <si>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</si>
  <si>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</si>
  <si>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</si>
  <si>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</si>
  <si>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</si>
  <si>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</si>
  <si>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</si>
  <si>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</si>
  <si>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</si>
  <si>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</si>
  <si>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</si>
  <si>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</si>
  <si>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</si>
  <si>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</si>
  <si>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</si>
  <si>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</si>
  <si>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</si>
  <si>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</si>
  <si>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</si>
  <si>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</si>
  <si>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</si>
  <si>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</si>
  <si>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</si>
  <si>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</si>
  <si>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</si>
  <si>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</si>
  <si>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</si>
  <si>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</si>
  <si>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</si>
  <si>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</si>
  <si>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</si>
  <si>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</si>
  <si>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</si>
  <si>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</si>
  <si>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</si>
  <si>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</si>
  <si>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</si>
  <si>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</si>
  <si>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</si>
  <si>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</si>
  <si>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</si>
  <si>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</si>
  <si>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</si>
  <si>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</si>
  <si>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</si>
  <si>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</si>
  <si>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</si>
  <si>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</si>
  <si>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</si>
  <si>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</si>
  <si>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</si>
  <si>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</si>
  <si>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</si>
  <si>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</si>
  <si>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</si>
  <si>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</si>
  <si>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</si>
  <si>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</si>
  <si>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</si>
  <si>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</si>
  <si>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</si>
  <si>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</si>
  <si>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</si>
  <si>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</si>
  <si>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</si>
  <si>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</si>
  <si>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</si>
  <si>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</si>
  <si>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</si>
  <si>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</si>
  <si>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</si>
  <si>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</si>
  <si>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</si>
  <si>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</si>
  <si>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</si>
  <si>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</si>
  <si>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</si>
  <si>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</si>
  <si>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</si>
  <si>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</si>
  <si>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</si>
  <si>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</si>
  <si>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</si>
  <si>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</si>
  <si>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</si>
  <si>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</si>
  <si>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</si>
  <si>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</si>
  <si>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</si>
  <si>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</si>
  <si>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</si>
  <si>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</si>
  <si>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</si>
  <si>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</si>
  <si>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</si>
  <si>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</si>
  <si>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</si>
  <si>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</si>
  <si>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</si>
  <si>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</si>
  <si>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</si>
  <si>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</si>
  <si>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</si>
  <si>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</si>
  <si>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</si>
  <si>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</si>
  <si>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</si>
  <si>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</si>
  <si>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</si>
  <si>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</si>
  <si>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</si>
  <si>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</si>
  <si>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</si>
  <si>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</si>
  <si>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</si>
  <si>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</si>
  <si>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</si>
  <si>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</si>
  <si>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</si>
  <si>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</si>
  <si>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</si>
  <si>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</si>
  <si>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</si>
  <si>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</si>
  <si>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</si>
  <si>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</si>
  <si>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</si>
  <si>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</si>
  <si>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</si>
  <si>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</si>
  <si>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</si>
  <si>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</si>
  <si>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</si>
  <si>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</si>
  <si>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</si>
  <si>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</si>
  <si>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</si>
  <si>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</si>
  <si>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</si>
  <si>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</si>
  <si>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</si>
  <si>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</si>
  <si>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</si>
  <si>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</si>
  <si>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</si>
  <si>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</si>
  <si>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</si>
  <si>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</si>
  <si>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</si>
  <si>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</si>
  <si>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</si>
  <si>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</si>
  <si>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</si>
  <si>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</si>
  <si>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</si>
  <si>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</si>
  <si>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</si>
  <si>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</si>
  <si>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</si>
  <si>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</si>
  <si>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</si>
  <si>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</si>
  <si>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</si>
  <si>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</si>
  <si>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</si>
  <si>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</si>
  <si>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</si>
  <si>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</si>
  <si>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</si>
  <si>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</si>
  <si>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</si>
  <si>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</si>
  <si>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</si>
  <si>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</si>
  <si>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</si>
  <si>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</si>
  <si>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</si>
  <si>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</si>
  <si>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</si>
  <si>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</si>
  <si>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</si>
  <si>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</si>
  <si>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</si>
  <si>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</si>
  <si>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</si>
  <si>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</si>
  <si>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</si>
  <si>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</si>
  <si>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</si>
  <si>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</si>
  <si>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</si>
  <si>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</si>
  <si>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</si>
  <si>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</si>
  <si>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</si>
  <si>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</si>
  <si>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</si>
  <si>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</si>
  <si>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</si>
  <si>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</si>
  <si>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</si>
  <si>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</si>
  <si>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</si>
  <si>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</si>
  <si>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</si>
  <si>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</si>
  <si>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</si>
  <si>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</si>
  <si>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</si>
  <si>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</si>
  <si>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</si>
  <si>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</si>
  <si>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</si>
  <si>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</si>
  <si>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</si>
  <si>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</si>
  <si>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</si>
  <si>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</si>
  <si>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</si>
  <si>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</si>
  <si>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</si>
  <si>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</si>
  <si>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</si>
  <si>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</si>
  <si>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</si>
  <si>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</si>
  <si>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</si>
  <si>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</si>
  <si>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</si>
  <si>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</si>
  <si>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</si>
  <si>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</si>
  <si>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</si>
  <si>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</si>
  <si>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</si>
  <si>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</si>
  <si>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</si>
  <si>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</si>
  <si>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</si>
  <si>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</si>
  <si>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</si>
  <si>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</si>
  <si>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</si>
  <si>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</si>
  <si>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</si>
  <si>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</si>
  <si>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</si>
  <si>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</si>
  <si>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</si>
  <si>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</si>
  <si>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</si>
  <si>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</si>
  <si>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</si>
  <si>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</si>
  <si>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</si>
  <si>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</si>
  <si>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</si>
  <si>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</si>
  <si>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</si>
  <si>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</si>
  <si>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</si>
  <si>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</si>
  <si>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</si>
  <si>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</si>
  <si>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</si>
  <si>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</si>
  <si>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</si>
  <si>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</si>
  <si>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</si>
  <si>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</si>
  <si>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</si>
  <si>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</si>
  <si>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</si>
  <si>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</si>
  <si>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</si>
  <si>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</si>
  <si>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</si>
  <si>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</si>
  <si>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</si>
  <si>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</si>
  <si>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</si>
  <si>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</si>
  <si>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</si>
  <si>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</si>
  <si>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</si>
  <si>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</si>
  <si>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</si>
  <si>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</si>
  <si>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</si>
  <si>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</si>
  <si>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</si>
  <si>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</si>
  <si>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</si>
  <si>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</si>
  <si>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</si>
  <si>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</si>
  <si>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</si>
  <si>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</si>
  <si>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</si>
  <si>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</si>
  <si>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</si>
  <si>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</si>
  <si>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</si>
  <si>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</si>
  <si>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</si>
  <si>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</si>
  <si>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</si>
  <si>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</si>
  <si>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</si>
  <si>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</si>
  <si>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</si>
  <si>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</si>
  <si>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</si>
  <si>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</si>
  <si>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</si>
  <si>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</si>
  <si>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</si>
  <si>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</si>
  <si>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</si>
  <si>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</si>
  <si>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</si>
  <si>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</si>
  <si>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</si>
  <si>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</si>
  <si>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</si>
  <si>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</si>
  <si>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</si>
  <si>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</si>
  <si>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</si>
  <si>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</si>
  <si>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</si>
  <si>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</si>
  <si>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</si>
  <si>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</si>
  <si>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</si>
  <si>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</si>
  <si>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</si>
  <si>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</si>
  <si>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</si>
  <si>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</si>
  <si>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</si>
  <si>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</si>
  <si>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</si>
  <si>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</si>
  <si>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</si>
  <si>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</si>
  <si>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</si>
  <si>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</si>
  <si>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</si>
  <si>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</si>
  <si>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</si>
  <si>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</si>
  <si>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</si>
  <si>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</si>
  <si>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</si>
  <si>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</si>
  <si>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</si>
  <si>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</si>
  <si>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</si>
  <si>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</si>
  <si>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</si>
  <si>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</si>
  <si>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</si>
  <si>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</si>
  <si>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</si>
  <si>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</si>
  <si>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</si>
  <si>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</si>
  <si>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</si>
  <si>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</si>
  <si>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</si>
  <si>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</si>
  <si>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</si>
  <si>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</si>
  <si>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</si>
  <si>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</si>
  <si>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</si>
  <si>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</si>
  <si>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</si>
  <si>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</si>
  <si>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</si>
  <si>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</si>
  <si>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</si>
  <si>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</si>
  <si>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</si>
  <si>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</si>
  <si>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</si>
  <si>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</si>
  <si>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</si>
  <si>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</si>
  <si>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</si>
  <si>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</si>
  <si>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</si>
  <si>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</si>
  <si>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</si>
  <si>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</si>
  <si>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</si>
  <si>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</si>
  <si>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</si>
  <si>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</si>
  <si>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</si>
  <si>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</si>
  <si>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</si>
  <si>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</si>
  <si>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</si>
  <si>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</si>
  <si>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</si>
  <si>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</si>
  <si>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</si>
  <si>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</si>
  <si>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</si>
  <si>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</si>
  <si>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</si>
  <si>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</si>
  <si>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</si>
  <si>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</si>
  <si>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</si>
  <si>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</si>
  <si>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</si>
  <si>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</si>
  <si>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</si>
  <si>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</si>
  <si>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</si>
  <si>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</si>
  <si>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</si>
  <si>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</si>
  <si>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</si>
  <si>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</si>
  <si>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</si>
  <si>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</si>
  <si>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</si>
  <si>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</si>
  <si>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</si>
  <si>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</si>
  <si>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</si>
  <si>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</si>
  <si>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</si>
  <si>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</si>
  <si>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</si>
  <si>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</si>
  <si>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</si>
  <si>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</si>
  <si>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</si>
  <si>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</si>
  <si>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</si>
  <si>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</si>
  <si>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</si>
  <si>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</si>
  <si>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</si>
  <si>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</si>
  <si>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</si>
  <si>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</si>
  <si>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</si>
  <si>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</si>
  <si>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</si>
  <si>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</si>
  <si>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</si>
  <si>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</si>
  <si>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</si>
  <si>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</si>
  <si>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</si>
  <si>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</si>
  <si>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</si>
  <si>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</si>
  <si>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</si>
  <si>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</si>
  <si>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</si>
  <si>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</si>
  <si>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</si>
  <si>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</si>
  <si>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</si>
  <si>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</si>
  <si>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</si>
  <si>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</si>
  <si>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</si>
  <si>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</si>
  <si>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</si>
  <si>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</si>
  <si>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</si>
  <si>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</si>
  <si>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</si>
  <si>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</si>
  <si>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</si>
  <si>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</si>
  <si>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</si>
  <si>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</si>
  <si>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</si>
  <si>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</si>
  <si>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</si>
  <si>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</si>
  <si>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</si>
  <si>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</si>
  <si>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</si>
  <si>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</si>
  <si>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</si>
  <si>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</si>
  <si>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</si>
  <si>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</si>
  <si>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</si>
  <si>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</si>
  <si>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</si>
  <si>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</si>
  <si>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</si>
  <si>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</si>
  <si>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</si>
  <si>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</si>
  <si>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</si>
  <si>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</si>
  <si>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</si>
  <si>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</si>
  <si>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</si>
  <si>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</si>
  <si>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</si>
  <si>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</si>
  <si>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</si>
  <si>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</si>
  <si>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</si>
  <si>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</si>
  <si>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</si>
  <si>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</si>
  <si>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</si>
  <si>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</si>
  <si>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</si>
  <si>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</si>
  <si>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</si>
  <si>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</si>
  <si>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</si>
  <si>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</si>
  <si>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</si>
  <si>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</si>
  <si>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</si>
  <si>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</si>
  <si>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</si>
  <si>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</si>
  <si>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</si>
  <si>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</si>
  <si>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</si>
  <si>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</si>
  <si>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</si>
  <si>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</si>
  <si>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</si>
  <si>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</si>
  <si>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</si>
  <si>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</si>
  <si>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</si>
  <si>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</si>
  <si>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</si>
  <si>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</si>
  <si>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</si>
  <si>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</si>
  <si>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</si>
  <si>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</si>
  <si>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</si>
  <si>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</si>
  <si>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</si>
  <si>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</si>
  <si>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</si>
  <si>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</si>
  <si>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</si>
  <si>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</si>
  <si>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</si>
  <si>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</si>
  <si>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</si>
  <si>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</si>
  <si>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</si>
  <si>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</si>
  <si>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</si>
  <si>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</si>
  <si>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</si>
  <si>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</si>
  <si>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</si>
  <si>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</si>
  <si>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</si>
  <si>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</si>
  <si>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</si>
  <si>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</si>
  <si>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</si>
  <si>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</si>
  <si>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</si>
  <si>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</si>
  <si>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</si>
  <si>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</si>
  <si>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</si>
  <si>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</si>
  <si>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</si>
  <si>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</si>
  <si>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</si>
  <si>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</si>
  <si>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</si>
  <si>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</si>
  <si>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</si>
  <si>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</si>
  <si>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</si>
  <si>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</si>
  <si>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</si>
  <si>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</si>
  <si>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</si>
  <si>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</si>
  <si>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</si>
  <si>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</si>
  <si>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</si>
  <si>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</si>
  <si>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</si>
  <si>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</si>
  <si>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</si>
  <si>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</si>
  <si>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</si>
  <si>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</si>
  <si>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</si>
  <si>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</si>
  <si>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</si>
  <si>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</si>
  <si>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</si>
  <si>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</si>
  <si>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</si>
  <si>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</si>
  <si>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</si>
  <si>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</si>
  <si>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</si>
  <si>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</si>
  <si>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</si>
  <si>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</si>
  <si>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</si>
  <si>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</si>
  <si>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</si>
  <si>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</si>
  <si>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</si>
  <si>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</si>
  <si>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</si>
  <si>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</si>
  <si>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</si>
  <si>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</si>
  <si>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</si>
  <si>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</si>
  <si>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</si>
  <si>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</si>
  <si>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</si>
  <si>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</si>
  <si>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</si>
  <si>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</si>
  <si>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</si>
  <si>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</si>
  <si>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</si>
  <si>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</si>
  <si>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</si>
  <si>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</si>
  <si>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</si>
  <si>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</si>
  <si>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</si>
  <si>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</si>
  <si>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</si>
  <si>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</si>
  <si>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</si>
  <si>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</si>
  <si>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</si>
  <si>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</si>
  <si>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</si>
  <si>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</si>
  <si>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</si>
  <si>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</si>
  <si>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</si>
  <si>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</si>
  <si>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</si>
  <si>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</si>
  <si>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</si>
  <si>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</si>
  <si>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</si>
  <si>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</si>
  <si>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</si>
  <si>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</si>
  <si>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</si>
  <si>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</si>
  <si>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</si>
  <si>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</si>
  <si>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</si>
  <si>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</si>
  <si>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</si>
  <si>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</si>
  <si>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</si>
  <si>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</si>
  <si>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</si>
  <si>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</si>
  <si>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</si>
  <si>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</si>
  <si>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</si>
  <si>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</si>
  <si>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</si>
  <si>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</si>
  <si>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</si>
  <si>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</si>
  <si>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</si>
  <si>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</si>
  <si>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</si>
  <si>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</si>
  <si>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</si>
  <si>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</si>
  <si>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</si>
  <si>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</si>
  <si>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</si>
  <si>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</si>
  <si>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</si>
  <si>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</si>
  <si>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</si>
  <si>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</si>
  <si>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</si>
  <si>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</si>
  <si>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</si>
  <si>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</si>
  <si>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</si>
  <si>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</si>
  <si>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</si>
  <si>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</si>
  <si>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</si>
  <si>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</si>
  <si>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</si>
  <si>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</si>
  <si>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</si>
  <si>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</si>
  <si>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</si>
  <si>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</si>
  <si>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</si>
  <si>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</si>
  <si>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</si>
  <si>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</si>
  <si>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</si>
  <si>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</si>
  <si>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</si>
  <si>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</si>
  <si>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</si>
  <si>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</si>
  <si>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</si>
  <si>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</si>
  <si>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</si>
  <si>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</si>
  <si>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</si>
  <si>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</si>
  <si>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</si>
  <si>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</si>
  <si>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</si>
  <si>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</si>
  <si>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</si>
  <si>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</si>
  <si>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</si>
  <si>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</si>
  <si>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</si>
  <si>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</si>
  <si>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</si>
  <si>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</si>
  <si>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</si>
  <si>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</si>
  <si>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</si>
  <si>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</si>
  <si>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</si>
  <si>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</si>
  <si>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</si>
  <si>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</si>
  <si>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</si>
  <si>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</si>
  <si>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</si>
  <si>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</si>
  <si>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</si>
  <si>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</si>
  <si>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</si>
  <si>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</si>
  <si>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</si>
  <si>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</si>
  <si>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</si>
  <si>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</si>
  <si>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</si>
  <si>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</si>
  <si>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</si>
  <si>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</si>
  <si>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</si>
  <si>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</si>
  <si>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</si>
  <si>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</si>
  <si>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</si>
  <si>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</si>
  <si>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</si>
  <si>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</si>
  <si>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</si>
  <si>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</si>
  <si>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</si>
  <si>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</si>
  <si>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</si>
  <si>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</si>
  <si>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</si>
  <si>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</si>
  <si>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</si>
  <si>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</si>
  <si>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</si>
  <si>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</si>
  <si>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</si>
  <si>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</si>
  <si>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</si>
  <si>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</si>
  <si>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</si>
  <si>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</si>
  <si>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</si>
  <si>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</si>
  <si>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</si>
  <si>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</si>
  <si>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</si>
  <si>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</si>
  <si>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</si>
  <si>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</si>
  <si>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</si>
  <si>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</si>
  <si>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</si>
  <si>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</si>
  <si>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</si>
  <si>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</si>
  <si>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</si>
  <si>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</si>
  <si>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</si>
  <si>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</si>
  <si>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</si>
  <si>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</si>
  <si>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</si>
  <si>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</si>
  <si>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</si>
  <si>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</si>
  <si>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</si>
  <si>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</si>
  <si>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</si>
  <si>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</si>
  <si>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</si>
  <si>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</si>
  <si>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</si>
  <si>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</si>
  <si>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</si>
  <si>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</si>
  <si>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</si>
  <si>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</si>
  <si>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</si>
  <si>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</si>
  <si>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</si>
  <si>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</si>
  <si>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</si>
  <si>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</si>
  <si>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</si>
  <si>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</si>
  <si>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</si>
  <si>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</si>
  <si>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</si>
  <si>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</si>
  <si>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</si>
  <si>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</si>
  <si>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</si>
  <si>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</si>
  <si>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</si>
  <si>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</si>
  <si>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</si>
  <si>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</si>
  <si>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</si>
  <si>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</si>
  <si>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</si>
  <si>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</si>
  <si>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</si>
  <si>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</si>
  <si>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</si>
  <si>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</si>
  <si>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</si>
  <si>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</si>
  <si>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</si>
  <si>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</si>
  <si>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</si>
  <si>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</si>
  <si>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</si>
  <si>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</si>
  <si>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</si>
  <si>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</si>
  <si>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</si>
  <si>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</si>
  <si>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</si>
  <si>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</si>
  <si>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</si>
  <si>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</si>
  <si>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</si>
  <si>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</si>
  <si>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</si>
  <si>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</si>
  <si>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</si>
  <si>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</si>
  <si>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</si>
  <si>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</si>
  <si>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</si>
  <si>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</si>
  <si>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</si>
  <si>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</si>
  <si>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</si>
  <si>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</si>
  <si>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</si>
  <si>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</si>
  <si>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</si>
  <si>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</si>
  <si>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</si>
  <si>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</si>
  <si>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</si>
  <si>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</si>
  <si>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</si>
  <si>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</si>
  <si>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</si>
  <si>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</si>
  <si>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</si>
  <si>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</si>
  <si>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</si>
  <si>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</si>
  <si>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</si>
  <si>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</si>
  <si>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</si>
  <si>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</si>
  <si>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</si>
  <si>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</si>
  <si>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</si>
  <si>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</si>
  <si>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</si>
  <si>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</si>
  <si>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</si>
  <si>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</si>
  <si>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</si>
  <si>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</si>
  <si>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</si>
  <si>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</si>
  <si>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</si>
  <si>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</si>
  <si>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</si>
  <si>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</si>
  <si>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</si>
  <si>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</si>
  <si>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</si>
  <si>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</si>
  <si>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</si>
  <si>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</si>
  <si>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</si>
  <si>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</si>
  <si>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</si>
  <si>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</si>
  <si>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</si>
  <si>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</si>
  <si>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</si>
  <si>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</si>
  <si>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</si>
  <si>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</si>
  <si>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</si>
  <si>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</si>
  <si>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</si>
  <si>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</si>
  <si>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</si>
  <si>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</si>
  <si>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</si>
  <si>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</si>
  <si>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</si>
  <si>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</si>
  <si>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</si>
  <si>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</si>
  <si>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</si>
  <si>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</si>
  <si>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</si>
  <si>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</si>
  <si>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</si>
  <si>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</si>
  <si>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</si>
  <si>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</si>
  <si>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</si>
  <si>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</si>
  <si>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</si>
  <si>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</si>
  <si>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</si>
  <si>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</si>
  <si>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</si>
  <si>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</si>
  <si>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</si>
  <si>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</si>
  <si>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</si>
  <si>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</si>
  <si>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</si>
  <si>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</si>
  <si>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</si>
  <si>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</si>
  <si>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</si>
  <si>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</si>
  <si>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</si>
  <si>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</si>
  <si>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</si>
  <si>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</si>
  <si>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</si>
  <si>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</si>
  <si>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</si>
  <si>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</si>
  <si>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</si>
  <si>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</si>
  <si>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</si>
  <si>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</si>
  <si>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</si>
  <si>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</si>
  <si>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</si>
  <si>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</si>
  <si>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</si>
  <si>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</si>
  <si>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</si>
  <si>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</si>
  <si>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</si>
  <si>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</si>
  <si>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</si>
  <si>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</si>
  <si>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</si>
  <si>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</si>
  <si>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</si>
  <si>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</si>
  <si>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</si>
  <si>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</si>
  <si>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</si>
  <si>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</si>
  <si>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</si>
  <si>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</si>
  <si>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</si>
  <si>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</si>
  <si>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</si>
  <si>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</si>
  <si>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</si>
  <si>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</si>
  <si>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</si>
  <si>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</si>
  <si>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</si>
  <si>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</si>
  <si>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</si>
  <si>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</si>
  <si>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</si>
  <si>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</si>
  <si>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</si>
  <si>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</si>
  <si>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</si>
  <si>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</si>
  <si>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</si>
  <si>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</si>
  <si>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</si>
  <si>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</si>
  <si>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</si>
  <si>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</si>
  <si>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</si>
  <si>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</si>
  <si>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</si>
  <si>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</si>
  <si>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</si>
  <si>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</si>
  <si>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</si>
  <si>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</si>
  <si>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</si>
  <si>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</si>
  <si>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</si>
  <si>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</si>
  <si>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</si>
  <si>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</si>
  <si>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</si>
  <si>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</si>
  <si>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</si>
  <si>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</si>
  <si>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</si>
  <si>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</si>
  <si>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</si>
  <si>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</si>
  <si>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</si>
  <si>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</si>
  <si>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</si>
  <si>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</si>
  <si>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</si>
  <si>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</si>
  <si>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</si>
  <si>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</si>
  <si>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</si>
  <si>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</si>
  <si>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</si>
  <si>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</si>
  <si>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</si>
  <si>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</si>
  <si>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</si>
  <si>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</si>
  <si>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</si>
  <si>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</si>
  <si>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</si>
  <si>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</si>
  <si>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</si>
  <si>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</si>
  <si>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</si>
  <si>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</si>
  <si>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</si>
  <si>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</si>
  <si>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</si>
  <si>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</si>
  <si>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</si>
  <si>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</si>
  <si>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</si>
  <si>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</si>
  <si>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</si>
  <si>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</si>
  <si>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</si>
  <si>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</si>
  <si>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</si>
  <si>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</si>
  <si>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</si>
  <si>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</si>
  <si>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</si>
  <si>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</si>
  <si>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</si>
  <si>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</si>
  <si>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</si>
  <si>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</si>
  <si>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</si>
  <si>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</si>
  <si>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</si>
  <si>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</si>
  <si>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</si>
  <si>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</si>
  <si>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</si>
  <si>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</si>
  <si>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</si>
  <si>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</si>
  <si>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</si>
  <si>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</si>
  <si>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</si>
  <si>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</si>
  <si>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</si>
  <si>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</si>
  <si>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</si>
  <si>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</si>
  <si>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</si>
  <si>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</si>
  <si>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</si>
  <si>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</si>
  <si>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</si>
  <si>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</si>
  <si>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</si>
  <si>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</si>
  <si>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</si>
  <si>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</si>
  <si>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</si>
  <si>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</si>
  <si>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</si>
  <si>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</si>
  <si>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</si>
  <si>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</si>
  <si>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</si>
  <si>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</si>
  <si>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</si>
  <si>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</si>
  <si>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</si>
  <si>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</si>
  <si>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</si>
  <si>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</si>
  <si>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</si>
  <si>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</si>
  <si>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</si>
  <si>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</si>
  <si>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</si>
  <si>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</si>
  <si>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</si>
  <si>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</si>
  <si>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</si>
  <si>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</si>
  <si>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</si>
  <si>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</si>
  <si>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</si>
  <si>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</si>
  <si>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</si>
  <si>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</si>
  <si>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</si>
  <si>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</si>
  <si>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</si>
  <si>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</si>
  <si>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</si>
  <si>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</si>
  <si>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</si>
  <si>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</si>
  <si>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</si>
  <si>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</si>
  <si>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</si>
  <si>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</si>
  <si>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</si>
  <si>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</si>
  <si>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</si>
  <si>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</si>
  <si>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</si>
  <si>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</si>
  <si>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</si>
  <si>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</si>
  <si>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</si>
  <si>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</si>
  <si>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</si>
  <si>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</si>
  <si>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</si>
  <si>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</si>
  <si>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</si>
  <si>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</si>
  <si>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</si>
  <si>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</si>
  <si>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</si>
  <si>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</si>
  <si>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</si>
  <si>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</si>
  <si>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</si>
  <si>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</si>
  <si>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</si>
  <si>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</si>
  <si>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</si>
  <si>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</si>
  <si>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</si>
  <si>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</si>
  <si>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</si>
  <si>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</si>
  <si>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</si>
  <si>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</si>
  <si>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</si>
  <si>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</si>
  <si>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</si>
  <si>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</si>
  <si>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</si>
  <si>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</si>
  <si>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</si>
  <si>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</si>
  <si>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</si>
  <si>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</si>
  <si>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</si>
  <si>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</si>
  <si>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</si>
  <si>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</si>
  <si>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</si>
  <si>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</si>
  <si>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</si>
  <si>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</si>
  <si>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</si>
  <si>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</si>
  <si>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</si>
  <si>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</si>
  <si>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</si>
  <si>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</si>
  <si>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</si>
  <si>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</si>
  <si>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</si>
  <si>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</si>
  <si>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</si>
  <si>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</si>
  <si>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</si>
  <si>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</si>
  <si>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</si>
  <si>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</si>
  <si>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</si>
  <si>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</si>
  <si>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</si>
  <si>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</si>
  <si>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</si>
  <si>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</si>
  <si>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</si>
  <si>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</si>
  <si>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</si>
  <si>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</si>
  <si>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</si>
  <si>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</si>
  <si>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</si>
  <si>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</si>
  <si>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</si>
  <si>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</si>
  <si>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</si>
  <si>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</si>
  <si>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</si>
  <si>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</si>
  <si>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</si>
  <si>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</si>
  <si>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</si>
  <si>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</si>
  <si>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</si>
  <si>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</si>
  <si>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</si>
  <si>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</si>
  <si>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</si>
  <si>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</si>
  <si>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</si>
  <si>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</si>
  <si>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</si>
  <si>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</si>
  <si>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</si>
  <si>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</si>
  <si>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</si>
  <si>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</si>
  <si>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</si>
  <si>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</si>
  <si>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</si>
  <si>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</si>
  <si>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</si>
  <si>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</si>
  <si>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</si>
  <si>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</si>
  <si>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</si>
  <si>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</si>
  <si>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</si>
  <si>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</si>
  <si>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</si>
  <si>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</si>
  <si>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</si>
  <si>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</si>
  <si>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</si>
  <si>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</si>
  <si>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</si>
  <si>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</si>
  <si>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</si>
  <si>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</si>
  <si>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</si>
  <si>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</si>
  <si>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</si>
  <si>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</si>
  <si>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</si>
  <si>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</si>
  <si>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</si>
  <si>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</si>
  <si>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</si>
  <si>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</si>
  <si>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</si>
  <si>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</si>
  <si>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</si>
  <si>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</si>
  <si>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</si>
  <si>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</si>
  <si>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</si>
  <si>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</si>
  <si>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</si>
  <si>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</si>
  <si>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</si>
  <si>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</si>
  <si>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</si>
  <si>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</si>
  <si>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</si>
  <si>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</si>
  <si>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</si>
  <si>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</si>
  <si>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</si>
  <si>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</si>
  <si>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</si>
  <si>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</si>
  <si>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</si>
  <si>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</si>
  <si>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</si>
  <si>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</si>
  <si>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</si>
  <si>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</si>
  <si>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</si>
  <si>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</si>
  <si>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</si>
  <si>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</si>
  <si>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</si>
  <si>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</si>
  <si>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</si>
  <si>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</si>
  <si>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</si>
  <si>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</si>
  <si>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</si>
  <si>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</si>
  <si>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</si>
  <si>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</si>
  <si>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</si>
  <si>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</si>
  <si>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</si>
  <si>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</si>
  <si>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</si>
  <si>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</si>
  <si>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</si>
  <si>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</si>
  <si>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</si>
  <si>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</si>
  <si>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</si>
  <si>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</si>
  <si>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</si>
  <si>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</si>
  <si>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</si>
  <si>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</si>
  <si>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</si>
  <si>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</si>
  <si>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</si>
  <si>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</si>
  <si>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</si>
  <si>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</si>
  <si>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</si>
  <si>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</si>
  <si>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</si>
  <si>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</si>
  <si>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</si>
  <si>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</si>
  <si>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</si>
  <si>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</si>
  <si>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</si>
  <si>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</si>
  <si>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</si>
  <si>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</si>
  <si>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</si>
  <si>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</si>
  <si>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</si>
  <si>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</si>
  <si>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</si>
  <si>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</si>
  <si>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</si>
  <si>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</si>
  <si>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</si>
  <si>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</si>
  <si>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</si>
  <si>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</si>
  <si>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</si>
  <si>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</si>
  <si>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</si>
  <si>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</si>
  <si>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</si>
  <si>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</si>
  <si>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</si>
  <si>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</si>
  <si>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</si>
  <si>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</si>
  <si>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</si>
  <si>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</si>
  <si>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</si>
  <si>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</si>
  <si>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</si>
  <si>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</si>
  <si>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</si>
  <si>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</si>
  <si>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</si>
  <si>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</si>
  <si>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</si>
  <si>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</si>
  <si>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</si>
  <si>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</si>
  <si>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</si>
  <si>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</si>
  <si>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</si>
  <si>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</si>
  <si>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</si>
  <si>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</si>
  <si>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</si>
  <si>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</si>
  <si>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</si>
  <si>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</si>
  <si>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</si>
  <si>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</si>
  <si>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</si>
  <si>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</si>
  <si>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</si>
  <si>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</si>
  <si>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</si>
  <si>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</si>
  <si>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</si>
  <si>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</si>
  <si>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</si>
  <si>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</si>
  <si>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</si>
  <si>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</si>
  <si>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</si>
  <si>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</si>
  <si>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</si>
  <si>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</si>
  <si>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</si>
  <si>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</si>
  <si>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</si>
  <si>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</si>
  <si>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</si>
  <si>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</si>
  <si>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</si>
  <si>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</si>
  <si>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</si>
  <si>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</si>
  <si>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</si>
  <si>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</si>
  <si>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</si>
  <si>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</si>
  <si>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</si>
  <si>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</si>
  <si>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</si>
  <si>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</si>
  <si>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</si>
  <si>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</si>
  <si>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</si>
  <si>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</si>
  <si>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</si>
  <si>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</si>
  <si>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</si>
  <si>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</si>
  <si>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</si>
  <si>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</si>
  <si>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</si>
  <si>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</si>
  <si>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</si>
  <si>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</si>
  <si>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</si>
  <si>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</si>
  <si>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</si>
  <si>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</si>
  <si>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</si>
  <si>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</si>
  <si>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</si>
  <si>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</si>
  <si>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</si>
  <si>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</si>
  <si>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</si>
  <si>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</si>
  <si>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</si>
  <si>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</si>
  <si>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</si>
  <si>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</si>
  <si>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</si>
  <si>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</si>
  <si>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</si>
  <si>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</si>
  <si>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</si>
  <si>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</si>
  <si>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</si>
  <si>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</si>
  <si>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</si>
  <si>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</si>
  <si>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</si>
  <si>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</si>
  <si>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</si>
  <si>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</si>
  <si>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</si>
  <si>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</si>
  <si>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</si>
  <si>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</si>
  <si>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</si>
  <si>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</si>
  <si>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</si>
  <si>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</si>
  <si>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</si>
  <si>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</si>
  <si>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</si>
  <si>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</si>
  <si>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</si>
  <si>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</si>
  <si>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</si>
  <si>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</si>
  <si>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</si>
  <si>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</si>
  <si>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</si>
  <si>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</si>
  <si>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</si>
  <si>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</si>
  <si>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</si>
  <si>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</si>
  <si>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</si>
  <si>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</si>
  <si>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</si>
  <si>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</si>
  <si>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</si>
  <si>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</si>
  <si>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</si>
  <si>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</si>
  <si>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</si>
  <si>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</si>
  <si>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</si>
  <si>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</si>
  <si>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</si>
  <si>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</si>
  <si>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</si>
  <si>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</si>
  <si>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</si>
  <si>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</si>
  <si>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</si>
  <si>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</si>
  <si>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</si>
  <si>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</si>
  <si>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</si>
  <si>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</si>
  <si>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</si>
  <si>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</si>
  <si>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</si>
  <si>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</si>
  <si>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</si>
  <si>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</si>
  <si>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</si>
  <si>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</si>
  <si>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</si>
  <si>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</si>
  <si>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</si>
  <si>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</si>
  <si>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</si>
  <si>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</si>
  <si>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</si>
  <si>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</si>
  <si>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</si>
  <si>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</si>
  <si>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</si>
  <si>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</si>
  <si>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</si>
  <si>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</si>
  <si>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</si>
  <si>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</si>
  <si>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</si>
  <si>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</si>
  <si>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</si>
  <si>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</si>
  <si>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</si>
  <si>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</si>
  <si>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</si>
  <si>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</si>
  <si>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</si>
  <si>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</si>
  <si>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</si>
  <si>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</si>
  <si>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</si>
  <si>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</si>
  <si>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</si>
  <si>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</si>
  <si>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</si>
  <si>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</si>
  <si>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</si>
  <si>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</si>
  <si>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</si>
  <si>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</si>
  <si>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</si>
  <si>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</si>
  <si>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</si>
  <si>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</si>
  <si>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</si>
  <si>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</si>
  <si>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</si>
  <si>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</si>
  <si>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</si>
  <si>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</si>
  <si>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</si>
  <si>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</si>
  <si>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</si>
  <si>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</si>
  <si>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</si>
  <si>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</si>
  <si>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</si>
  <si>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</si>
  <si>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</si>
  <si>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</si>
  <si>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</si>
  <si>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</si>
  <si>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</si>
  <si>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</si>
  <si>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</si>
  <si>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</si>
  <si>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</si>
  <si>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</si>
  <si>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</si>
  <si>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</si>
  <si>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</si>
  <si>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</si>
  <si>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</si>
  <si>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</si>
  <si>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</si>
  <si>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</si>
  <si>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</si>
  <si>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</si>
  <si>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</si>
  <si>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</si>
  <si>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</si>
  <si>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</si>
  <si>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</si>
  <si>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</si>
  <si>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</si>
  <si>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</si>
  <si>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</si>
  <si>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</si>
  <si>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</si>
  <si>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</si>
  <si>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</si>
  <si>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</si>
  <si>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</si>
  <si>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</si>
  <si>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</si>
  <si>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</si>
  <si>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</si>
  <si>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</si>
  <si>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</si>
  <si>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</si>
  <si>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</si>
  <si>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</si>
  <si>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</si>
  <si>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</si>
  <si>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</si>
  <si>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</si>
  <si>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</si>
  <si>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</si>
  <si>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</si>
  <si>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</si>
  <si>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</si>
  <si>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</si>
  <si>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</si>
  <si>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</si>
  <si>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</si>
  <si>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</si>
  <si>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</si>
  <si>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</si>
  <si>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</si>
  <si>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</si>
  <si>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</si>
  <si>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</si>
  <si>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</si>
  <si>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</si>
  <si>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</si>
  <si>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</si>
  <si>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</si>
  <si>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</si>
  <si>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</si>
  <si>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</si>
  <si>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</si>
  <si>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</si>
  <si>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</si>
  <si>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</si>
  <si>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</si>
  <si>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</si>
  <si>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</si>
  <si>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</si>
  <si>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</si>
  <si>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</si>
  <si>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</si>
  <si>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</si>
  <si>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</si>
  <si>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</si>
  <si>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</si>
  <si>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</si>
  <si>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</si>
  <si>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</si>
  <si>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</si>
  <si>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</si>
  <si>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</si>
  <si>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</si>
  <si>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</si>
  <si>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</si>
  <si>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</si>
  <si>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</si>
  <si>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</si>
  <si>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</si>
  <si>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</si>
  <si>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</si>
  <si>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</si>
  <si>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</si>
  <si>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</si>
  <si>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</si>
  <si>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</si>
  <si>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</si>
  <si>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</si>
  <si>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</si>
  <si>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</si>
  <si>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</si>
  <si>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</si>
  <si>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</si>
  <si>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</si>
  <si>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</si>
  <si>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</si>
  <si>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</si>
  <si>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</si>
  <si>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</si>
  <si>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</si>
  <si>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</si>
  <si>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</si>
  <si>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</si>
  <si>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</si>
  <si>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</si>
  <si>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</si>
  <si>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</si>
  <si>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</si>
  <si>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</si>
  <si>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</si>
  <si>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</si>
  <si>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</si>
  <si>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</si>
  <si>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</si>
  <si>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</si>
  <si>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</si>
  <si>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</si>
  <si>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</si>
  <si>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</si>
  <si>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</si>
  <si>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</si>
  <si>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</si>
  <si>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</si>
  <si>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</si>
  <si>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</si>
  <si>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</si>
  <si>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</si>
  <si>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</si>
  <si>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</si>
  <si>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</si>
  <si>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</si>
  <si>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</si>
  <si>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</si>
  <si>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</si>
  <si>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</si>
  <si>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</si>
  <si>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</si>
  <si>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</si>
  <si>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</si>
  <si>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</si>
  <si>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</si>
  <si>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</si>
  <si>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</si>
  <si>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</si>
  <si>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</si>
  <si>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</si>
  <si>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</si>
  <si>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</si>
  <si>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</si>
  <si>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</si>
  <si>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</si>
  <si>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</si>
  <si>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</si>
  <si>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</si>
  <si>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</si>
  <si>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</si>
  <si>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</si>
  <si>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</si>
  <si>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</si>
  <si>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</si>
  <si>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</si>
  <si>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</si>
  <si>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</si>
  <si>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</si>
  <si>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</si>
  <si>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</si>
  <si>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</si>
  <si>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</si>
  <si>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</si>
  <si>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</si>
  <si>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</si>
  <si>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</si>
  <si>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</si>
  <si>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</si>
  <si>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</si>
  <si>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</si>
  <si>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</si>
  <si>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</si>
  <si>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</si>
  <si>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</si>
  <si>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</si>
  <si>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</si>
  <si>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</si>
  <si>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</si>
  <si>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</si>
  <si>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</si>
  <si>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</si>
  <si>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</si>
  <si>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</si>
  <si>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</si>
  <si>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</si>
  <si>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</si>
  <si>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</si>
  <si>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</si>
  <si>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</si>
  <si>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</si>
  <si>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</si>
  <si>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</si>
  <si>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</si>
  <si>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</si>
  <si>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</si>
  <si>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</si>
  <si>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</si>
  <si>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</si>
  <si>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</si>
  <si>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</si>
  <si>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</si>
  <si>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</si>
  <si>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</si>
  <si>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</si>
  <si>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</si>
  <si>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</si>
  <si>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</si>
  <si>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</si>
  <si>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</si>
  <si>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</si>
  <si>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</si>
  <si>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</si>
  <si>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</si>
  <si>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</si>
  <si>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</si>
  <si>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</si>
  <si>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</si>
  <si>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</si>
  <si>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</si>
  <si>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</si>
  <si>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</si>
  <si>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</si>
  <si>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</si>
  <si>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</si>
  <si>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</si>
  <si>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</si>
  <si>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</si>
  <si>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</si>
  <si>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</si>
  <si>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</si>
  <si>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</si>
  <si>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</si>
  <si>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</si>
  <si>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</si>
  <si>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</si>
  <si>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</si>
  <si>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</si>
  <si>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</si>
  <si>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</si>
  <si>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</si>
  <si>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</si>
  <si>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</si>
  <si>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</si>
  <si>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</si>
  <si>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</si>
  <si>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</si>
  <si>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</si>
  <si>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</si>
  <si>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</si>
  <si>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</si>
  <si>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</si>
  <si>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</si>
  <si>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</si>
  <si>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</si>
  <si>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</si>
  <si>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</si>
  <si>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</si>
  <si>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</si>
  <si>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</si>
  <si>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</si>
  <si>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</si>
  <si>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</si>
  <si>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</si>
  <si>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</si>
  <si>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</si>
  <si>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</si>
  <si>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</si>
  <si>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</si>
  <si>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</si>
  <si>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</si>
  <si>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</si>
  <si>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</si>
  <si>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</si>
  <si>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</si>
  <si>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</si>
  <si>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</si>
  <si>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</si>
  <si>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</si>
  <si>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</si>
  <si>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</si>
  <si>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</si>
  <si>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</si>
  <si>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</si>
  <si>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</si>
  <si>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</si>
  <si>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</si>
  <si>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</si>
  <si>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</si>
  <si>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</si>
  <si>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</si>
  <si>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</si>
  <si>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</si>
  <si>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</si>
  <si>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</si>
  <si>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</si>
  <si>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</si>
  <si>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</si>
  <si>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</si>
  <si>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</si>
  <si>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</si>
  <si>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</si>
  <si>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</si>
  <si>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</si>
  <si>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</si>
  <si>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</si>
  <si>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</si>
  <si>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</si>
  <si>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</si>
  <si>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</si>
  <si>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</si>
  <si>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</si>
  <si>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</si>
  <si>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</si>
  <si>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</si>
  <si>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</si>
  <si>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</si>
  <si>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</si>
  <si>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</si>
  <si>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</si>
  <si>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</si>
  <si>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</si>
  <si>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</si>
  <si>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</si>
  <si>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</si>
  <si>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</si>
  <si>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</si>
  <si>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</si>
  <si>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</si>
  <si>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</si>
  <si>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</si>
  <si>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</si>
  <si>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</si>
  <si>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</si>
  <si>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</si>
  <si>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</si>
  <si>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</si>
  <si>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</si>
  <si>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</si>
  <si>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</si>
  <si>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</si>
  <si>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</si>
  <si>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</si>
  <si>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</si>
  <si>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</si>
  <si>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</si>
  <si>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</si>
  <si>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</si>
  <si>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</si>
  <si>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</si>
  <si>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</si>
  <si>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</si>
  <si>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</si>
  <si>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</si>
  <si>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</si>
  <si>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</si>
  <si>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</si>
  <si>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</si>
  <si>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</si>
  <si>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</si>
  <si>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</si>
  <si>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</si>
  <si>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</si>
  <si>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</si>
  <si>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</si>
  <si>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</si>
  <si>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</si>
  <si>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</si>
  <si>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</si>
  <si>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</si>
  <si>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</si>
  <si>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</si>
  <si>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</si>
  <si>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</si>
  <si>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</si>
  <si>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</si>
  <si>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</si>
  <si>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</si>
  <si>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</si>
  <si>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</si>
  <si>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</si>
  <si>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</si>
  <si>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</si>
  <si>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</si>
  <si>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</si>
  <si>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</si>
  <si>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</si>
  <si>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</si>
  <si>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</si>
  <si>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</si>
  <si>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</si>
  <si>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</si>
  <si>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</si>
  <si>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</si>
  <si>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</si>
  <si>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</si>
  <si>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</si>
  <si>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</si>
  <si>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</si>
  <si>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</si>
  <si>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</si>
  <si>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</si>
  <si>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</si>
  <si>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</si>
  <si>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</si>
  <si>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</si>
  <si>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</si>
  <si>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</si>
  <si>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</si>
  <si>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</si>
  <si>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</si>
  <si>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</si>
  <si>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</si>
  <si>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</si>
  <si>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</si>
  <si>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</si>
  <si>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</si>
  <si>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</si>
  <si>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</si>
  <si>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</si>
  <si>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</si>
  <si>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</si>
  <si>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</si>
  <si>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</si>
  <si>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</si>
  <si>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</si>
  <si>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</si>
  <si>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</si>
  <si>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</si>
  <si>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</si>
  <si>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</si>
  <si>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</si>
  <si>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</si>
  <si>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</si>
  <si>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</si>
  <si>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</si>
  <si>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</si>
  <si>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</si>
  <si>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</si>
  <si>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</si>
  <si>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</si>
  <si>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</si>
  <si>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</si>
  <si>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</si>
  <si>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</si>
  <si>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</si>
  <si>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</si>
  <si>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</si>
  <si>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</si>
  <si>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</si>
  <si>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</si>
  <si>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</si>
  <si>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</si>
  <si>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</si>
  <si>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</si>
  <si>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</si>
  <si>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</si>
  <si>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</si>
  <si>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</si>
  <si>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</si>
  <si>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</si>
  <si>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</si>
  <si>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</si>
  <si>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</si>
  <si>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</si>
  <si>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</si>
  <si>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</si>
  <si>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</si>
  <si>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</si>
  <si>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</si>
  <si>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</si>
  <si>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</si>
  <si>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</si>
  <si>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</si>
  <si>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</si>
  <si>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</si>
  <si>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</si>
  <si>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</si>
  <si>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</si>
  <si>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</si>
  <si>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</si>
  <si>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</si>
  <si>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</si>
  <si>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</si>
  <si>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</si>
  <si>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</si>
  <si>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</si>
  <si>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</si>
  <si>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</si>
  <si>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</si>
  <si>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</si>
  <si>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</si>
  <si>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</si>
  <si>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</si>
  <si>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</si>
  <si>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</si>
  <si>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</si>
  <si>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</si>
  <si>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</si>
  <si>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</si>
  <si>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</si>
  <si>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</si>
  <si>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</si>
  <si>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</si>
  <si>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</si>
  <si>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</si>
  <si>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</si>
  <si>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</si>
  <si>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</si>
  <si>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</si>
  <si>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</si>
  <si>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</si>
  <si>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</si>
  <si>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</si>
  <si>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</si>
  <si>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</si>
  <si>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</si>
  <si>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</si>
  <si>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</si>
  <si>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</si>
  <si>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</si>
  <si>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</si>
  <si>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</si>
  <si>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</si>
  <si>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</si>
  <si>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</si>
  <si>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</si>
  <si>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</si>
  <si>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</si>
  <si>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</si>
  <si>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</si>
  <si>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</si>
  <si>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</si>
  <si>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</si>
  <si>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</si>
  <si>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</si>
  <si>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</si>
  <si>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</si>
  <si>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</si>
  <si>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</si>
  <si>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</si>
  <si>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</si>
  <si>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</si>
  <si>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</si>
  <si>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</si>
  <si>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</si>
  <si>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</si>
  <si>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</si>
  <si>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</si>
  <si>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</si>
  <si>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</si>
  <si>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</si>
  <si>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</si>
  <si>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</si>
  <si>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</si>
  <si>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</si>
  <si>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</si>
  <si>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</si>
  <si>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</si>
  <si>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</si>
  <si>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</si>
  <si>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</si>
  <si>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</si>
  <si>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</si>
  <si>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</si>
  <si>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</si>
  <si>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</si>
  <si>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</si>
  <si>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</si>
  <si>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</si>
  <si>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</si>
  <si>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</si>
  <si>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</si>
  <si>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</si>
  <si>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</si>
  <si>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</si>
  <si>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</si>
  <si>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</si>
  <si>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</si>
  <si>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</si>
  <si>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</si>
  <si>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</si>
  <si>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</si>
  <si>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</si>
  <si>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</si>
  <si>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</si>
  <si>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</si>
  <si>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</si>
  <si>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</si>
  <si>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</si>
  <si>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</si>
  <si>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</si>
  <si>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</si>
  <si>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</si>
  <si>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</si>
  <si>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</si>
  <si>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</si>
  <si>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</si>
  <si>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</si>
  <si>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</si>
  <si>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</si>
  <si>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</si>
  <si>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</si>
  <si>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</si>
  <si>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</si>
  <si>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</si>
  <si>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</si>
  <si>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</si>
  <si>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</si>
  <si>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</si>
  <si>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</si>
  <si>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</si>
  <si>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</si>
  <si>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</si>
  <si>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</si>
  <si>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</si>
  <si>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</si>
  <si>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</si>
  <si>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</si>
  <si>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</si>
  <si>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</si>
  <si>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</si>
  <si>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</si>
  <si>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</si>
  <si>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</si>
  <si>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</si>
  <si>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</si>
  <si>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</si>
  <si>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</si>
  <si>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</si>
  <si>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</si>
  <si>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</si>
  <si>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</si>
  <si>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</si>
  <si>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</si>
  <si>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</si>
  <si>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</si>
  <si>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</si>
  <si>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</si>
  <si>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</si>
  <si>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</si>
  <si>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</si>
  <si>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</si>
  <si>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</si>
  <si>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</si>
  <si>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</si>
  <si>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</si>
  <si>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</si>
  <si>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</si>
  <si>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</si>
  <si>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</si>
  <si>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</si>
  <si>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</si>
  <si>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</si>
  <si>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</si>
  <si>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</si>
  <si>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</si>
  <si>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</si>
  <si>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</si>
  <si>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</si>
  <si>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</si>
  <si>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</si>
  <si>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</si>
  <si>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</si>
  <si>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</si>
  <si>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</si>
  <si>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</si>
  <si>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</si>
  <si>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</si>
  <si>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</si>
  <si>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</si>
  <si>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</si>
  <si>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</si>
  <si>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</si>
  <si>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</si>
  <si>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</si>
  <si>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</si>
  <si>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</si>
  <si>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</si>
  <si>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</si>
  <si>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</si>
  <si>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</si>
  <si>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</si>
  <si>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</si>
  <si>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</si>
  <si>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</si>
  <si>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</si>
  <si>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</si>
  <si>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</si>
  <si>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</si>
  <si>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</si>
  <si>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</si>
  <si>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</si>
  <si>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</si>
  <si>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</si>
  <si>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</si>
  <si>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</si>
  <si>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</si>
  <si>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</si>
  <si>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</si>
  <si>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</si>
  <si>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</si>
  <si>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</si>
  <si>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</si>
  <si>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</si>
  <si>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</si>
  <si>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</si>
  <si>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</si>
  <si>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</si>
  <si>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</si>
  <si>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</si>
  <si>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</si>
  <si>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</si>
  <si>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</si>
  <si>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</si>
  <si>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</si>
  <si>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</si>
  <si>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</si>
  <si>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</si>
  <si>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</si>
  <si>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</si>
  <si>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</si>
  <si>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</si>
  <si>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</si>
  <si>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</si>
  <si>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</si>
  <si>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</si>
  <si>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</si>
  <si>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</si>
  <si>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</si>
  <si>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</si>
  <si>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</si>
  <si>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</si>
  <si>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</si>
  <si>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</si>
  <si>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</si>
  <si>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</si>
  <si>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</si>
  <si>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</si>
  <si>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</si>
  <si>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</si>
  <si>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</si>
  <si>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</si>
  <si>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</si>
  <si>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</si>
  <si>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</si>
  <si>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</si>
  <si>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</si>
  <si>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</si>
  <si>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</si>
  <si>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</si>
  <si>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</si>
  <si>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</si>
  <si>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</si>
  <si>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</si>
  <si>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</si>
  <si>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</si>
  <si>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</si>
  <si>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</si>
  <si>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</si>
  <si>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</si>
  <si>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</si>
  <si>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</si>
  <si>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</si>
  <si>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</si>
  <si>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</si>
  <si>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</si>
  <si>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</si>
  <si>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</si>
  <si>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</si>
  <si>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</si>
  <si>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</si>
  <si>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</si>
  <si>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</si>
  <si>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</si>
  <si>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</si>
  <si>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</si>
  <si>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</si>
  <si>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</si>
  <si>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</si>
  <si>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</si>
  <si>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</si>
  <si>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</si>
  <si>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</si>
  <si>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</si>
  <si>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</si>
  <si>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</si>
  <si>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</si>
  <si>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</si>
  <si>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</si>
  <si>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</si>
  <si>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</si>
  <si>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</si>
  <si>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</si>
  <si>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</si>
  <si>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</si>
  <si>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</si>
  <si>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</si>
  <si>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</si>
  <si>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</si>
  <si>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</si>
  <si>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</si>
  <si>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</si>
  <si>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</si>
  <si>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</si>
  <si>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</si>
  <si>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</si>
  <si>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</si>
  <si>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</si>
  <si>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</si>
  <si>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</si>
  <si>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</si>
  <si>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</si>
  <si>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</si>
  <si>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</si>
  <si>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</si>
  <si>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</si>
  <si>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</si>
  <si>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</si>
  <si>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</si>
  <si>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</si>
  <si>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</si>
  <si>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</si>
  <si>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</si>
  <si>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</si>
  <si>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</si>
  <si>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</si>
  <si>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</si>
  <si>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</si>
  <si>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</si>
  <si>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</si>
  <si>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</si>
  <si>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</si>
  <si>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</si>
  <si>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</si>
  <si>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</si>
  <si>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</si>
  <si>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</si>
  <si>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</si>
  <si>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</si>
  <si>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</si>
  <si>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</si>
  <si>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</si>
  <si>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</si>
  <si>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</si>
  <si>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</si>
  <si>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</si>
  <si>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</si>
  <si>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</si>
  <si>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</si>
  <si>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</si>
  <si>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</si>
  <si>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</si>
  <si>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</si>
  <si>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</si>
  <si>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</si>
  <si>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</si>
  <si>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</si>
  <si>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</si>
  <si>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</si>
  <si>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</si>
  <si>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</si>
  <si>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</si>
  <si>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</si>
  <si>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</si>
  <si>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</si>
  <si>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</si>
  <si>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</si>
  <si>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</si>
  <si>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</si>
  <si>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</si>
  <si>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</si>
  <si>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</si>
  <si>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</si>
  <si>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</si>
  <si>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</si>
  <si>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</si>
  <si>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</si>
  <si>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</si>
  <si>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</si>
  <si>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</si>
  <si>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</si>
  <si>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</si>
  <si>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</si>
  <si>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</si>
  <si>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</si>
  <si>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</si>
  <si>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</si>
  <si>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</si>
  <si>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</si>
  <si>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</si>
  <si>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</si>
  <si>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</si>
  <si>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</si>
  <si>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</si>
  <si>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</si>
  <si>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</si>
  <si>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</si>
  <si>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</si>
  <si>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</si>
  <si>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</si>
  <si>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</si>
  <si>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</si>
  <si>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</si>
  <si>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</si>
  <si>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</si>
  <si>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</si>
  <si>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</si>
  <si>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</si>
  <si>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</si>
  <si>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</si>
  <si>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</si>
  <si>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</si>
  <si>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</si>
  <si>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</si>
  <si>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</si>
  <si>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</si>
  <si>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</si>
  <si>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</si>
  <si>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</si>
  <si>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</si>
  <si>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</si>
  <si>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</si>
  <si>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</si>
  <si>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</si>
  <si>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</si>
  <si>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</si>
  <si>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</si>
  <si>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</si>
  <si>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</si>
  <si>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</si>
  <si>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</si>
  <si>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</si>
  <si>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</si>
  <si>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</si>
  <si>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</si>
  <si>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</si>
  <si>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</si>
  <si>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</si>
  <si>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</si>
  <si>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</si>
  <si>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</si>
  <si>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</si>
  <si>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</si>
  <si>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</si>
  <si>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</si>
  <si>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</si>
  <si>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</si>
  <si>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</si>
  <si>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</si>
  <si>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</si>
  <si>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</si>
  <si>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</si>
  <si>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</si>
  <si>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</si>
  <si>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</si>
  <si>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</si>
  <si>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</si>
  <si>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</si>
  <si>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</si>
  <si>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</si>
  <si>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</si>
  <si>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</si>
  <si>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</si>
  <si>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</si>
  <si>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</si>
  <si>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</si>
  <si>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</si>
  <si>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</si>
  <si>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</si>
  <si>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</si>
  <si>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</si>
  <si>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</si>
  <si>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</si>
  <si>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</si>
  <si>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</si>
  <si>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</si>
  <si>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</si>
  <si>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</si>
  <si>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</si>
  <si>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</si>
  <si>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</si>
  <si>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</si>
  <si>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</si>
  <si>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</si>
  <si>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</si>
  <si>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</si>
  <si>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</si>
  <si>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</si>
  <si>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</si>
  <si>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</si>
  <si>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</si>
  <si>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</si>
  <si>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</si>
  <si>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</si>
  <si>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</si>
  <si>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</si>
  <si>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</si>
  <si>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</si>
  <si>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</si>
  <si>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</si>
  <si>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</si>
  <si>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</si>
  <si>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</si>
  <si>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</si>
  <si>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</si>
  <si>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</si>
  <si>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</si>
  <si>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</si>
  <si>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</si>
  <si>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</si>
  <si>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</si>
  <si>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</si>
  <si>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</si>
  <si>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</si>
  <si>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</si>
  <si>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</si>
  <si>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</si>
  <si>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</si>
  <si>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</si>
  <si>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</si>
  <si>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</si>
  <si>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</si>
  <si>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</si>
  <si>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</si>
  <si>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</si>
  <si>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</si>
  <si>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</si>
  <si>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</si>
  <si>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</si>
  <si>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</si>
  <si>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</si>
  <si>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</si>
  <si>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</si>
  <si>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</si>
  <si>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</si>
  <si>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</si>
  <si>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</si>
  <si>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</si>
  <si>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</si>
  <si>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</si>
  <si>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</si>
  <si>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</si>
  <si>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</si>
  <si>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</si>
  <si>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</si>
  <si>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</si>
  <si>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</si>
  <si>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</si>
  <si>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</si>
  <si>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</si>
  <si>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</si>
  <si>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</si>
  <si>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</si>
  <si>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</si>
  <si>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</si>
  <si>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</si>
  <si>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</si>
  <si>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</si>
  <si>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</si>
  <si>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</si>
  <si>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</si>
  <si>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</si>
  <si>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</si>
  <si>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</si>
  <si>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</si>
  <si>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</si>
  <si>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</si>
  <si>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</si>
  <si>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</si>
  <si>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</si>
  <si>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</si>
  <si>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</si>
  <si>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</si>
  <si>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</si>
  <si>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</si>
  <si>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</si>
  <si>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</si>
  <si>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</si>
  <si>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</si>
  <si>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</si>
  <si>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</si>
  <si>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</si>
  <si>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</si>
  <si>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</si>
  <si>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</si>
  <si>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</si>
  <si>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</si>
  <si>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</si>
  <si>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</si>
  <si>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</si>
  <si>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</si>
  <si>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</si>
  <si>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</si>
  <si>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</si>
  <si>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</si>
  <si>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</si>
  <si>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</si>
  <si>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</si>
  <si>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</si>
  <si>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</si>
  <si>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</si>
  <si>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</si>
  <si>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</si>
  <si>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</si>
  <si>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</si>
  <si>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</si>
  <si>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</si>
  <si>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</si>
  <si>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</si>
  <si>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</si>
  <si>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</si>
  <si>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</si>
  <si>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</si>
  <si>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</si>
  <si>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</si>
  <si>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</si>
  <si>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</si>
  <si>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</si>
  <si>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</si>
  <si>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</si>
  <si>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</si>
  <si>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</si>
  <si>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</si>
  <si>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</si>
  <si>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</si>
  <si>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</si>
  <si>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</si>
  <si>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</si>
  <si>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</si>
  <si>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</si>
  <si>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</si>
  <si>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</si>
  <si>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</si>
  <si>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</si>
  <si>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</si>
  <si>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</si>
  <si>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</si>
  <si>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</si>
  <si>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</si>
  <si>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</si>
  <si>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</si>
  <si>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</si>
  <si>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</si>
  <si>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</si>
  <si>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</si>
  <si>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</si>
  <si>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</si>
  <si>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</si>
  <si>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</si>
  <si>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</si>
  <si>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</si>
  <si>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</si>
  <si>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</si>
  <si>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</si>
  <si>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</si>
  <si>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</si>
  <si>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</si>
  <si>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</si>
  <si>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</si>
  <si>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</si>
  <si>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</si>
  <si>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</si>
  <si>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</si>
  <si>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</si>
  <si>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</si>
  <si>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</si>
  <si>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</si>
  <si>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</si>
  <si>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</si>
  <si>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</si>
  <si>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</si>
  <si>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</si>
  <si>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</si>
  <si>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</si>
  <si>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</si>
  <si>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</si>
  <si>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</si>
  <si>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</si>
  <si>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</si>
  <si>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</si>
  <si>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</si>
  <si>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</si>
  <si>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</si>
  <si>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</si>
  <si>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</si>
  <si>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</si>
  <si>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</si>
  <si>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</si>
  <si>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</si>
  <si>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</si>
  <si>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</si>
  <si>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</si>
  <si>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</si>
  <si>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</si>
  <si>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</si>
  <si>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</si>
  <si>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</si>
  <si>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</si>
  <si>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</si>
  <si>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</si>
  <si>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</si>
  <si>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</si>
  <si>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</si>
  <si>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</si>
  <si>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</si>
  <si>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</si>
  <si>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</si>
  <si>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</si>
  <si>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</si>
  <si>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</si>
  <si>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</si>
  <si>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</si>
  <si>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</si>
  <si>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</si>
  <si>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</si>
  <si>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</si>
  <si>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</si>
  <si>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</si>
  <si>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</si>
  <si>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</si>
  <si>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</si>
  <si>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</si>
  <si>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</si>
  <si>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</si>
  <si>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</si>
  <si>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</si>
  <si>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</si>
  <si>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</si>
  <si>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</si>
  <si>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</si>
  <si>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</si>
  <si>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</si>
  <si>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</si>
  <si>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</si>
  <si>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</si>
  <si>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</si>
  <si>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</si>
  <si>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</si>
  <si>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</si>
  <si>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</si>
  <si>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</si>
  <si>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</si>
  <si>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</si>
  <si>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</si>
  <si>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</si>
  <si>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</si>
  <si>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</si>
  <si>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</si>
  <si>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</si>
  <si>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</si>
  <si>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</si>
  <si>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</si>
  <si>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</si>
  <si>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</si>
  <si>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</si>
  <si>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</si>
  <si>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</si>
  <si>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</si>
  <si>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</si>
  <si>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</si>
  <si>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</si>
  <si>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</si>
  <si>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</si>
  <si>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</si>
  <si>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</si>
  <si>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</si>
  <si>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</si>
  <si>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</si>
  <si>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</si>
  <si>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</si>
  <si>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</si>
  <si>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</si>
  <si>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</si>
  <si>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</si>
  <si>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</si>
  <si>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</si>
  <si>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</si>
  <si>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</si>
  <si>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</si>
  <si>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</si>
  <si>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</si>
  <si>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</si>
  <si>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</si>
  <si>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</si>
  <si>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</si>
  <si>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</si>
  <si>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</si>
  <si>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</si>
  <si>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</si>
  <si>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</si>
  <si>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</si>
  <si>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</si>
  <si>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</si>
  <si>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</si>
  <si>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</si>
  <si>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</si>
  <si>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</si>
  <si>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</si>
  <si>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</si>
  <si>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</si>
  <si>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</si>
  <si>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</si>
  <si>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</si>
  <si>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</si>
  <si>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</si>
  <si>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</si>
  <si>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</si>
  <si>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</si>
  <si>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</si>
  <si>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</si>
  <si>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</si>
  <si>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</si>
  <si>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</si>
  <si>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</si>
  <si>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</si>
  <si>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</si>
  <si>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</si>
  <si>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</si>
  <si>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</si>
  <si>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</si>
  <si>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</si>
  <si>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</si>
  <si>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</si>
  <si>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</si>
  <si>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</si>
  <si>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</si>
  <si>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</si>
  <si>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</si>
  <si>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</si>
  <si>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</si>
  <si>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</si>
  <si>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</si>
  <si>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</si>
  <si>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</si>
  <si>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</si>
  <si>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</si>
  <si>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</si>
  <si>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</si>
  <si>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</si>
  <si>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</si>
  <si>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</si>
  <si>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</si>
  <si>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</si>
  <si>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</si>
  <si>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</si>
  <si>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</si>
  <si>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</si>
  <si>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</si>
  <si>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</si>
  <si>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</si>
  <si>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</si>
  <si>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</si>
  <si>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</si>
  <si>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</si>
  <si>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</si>
  <si>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</si>
  <si>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</si>
  <si>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</si>
  <si>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</si>
  <si>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</si>
  <si>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</si>
  <si>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</si>
  <si>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</si>
  <si>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</si>
  <si>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</si>
  <si>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</si>
  <si>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</si>
  <si>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</si>
  <si>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</si>
  <si>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</si>
  <si>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</si>
  <si>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</si>
  <si>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</si>
  <si>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</si>
  <si>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</si>
  <si>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</si>
  <si>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</si>
  <si>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</si>
  <si>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</si>
  <si>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</si>
  <si>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</si>
  <si>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</si>
  <si>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</si>
  <si>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</si>
  <si>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</si>
  <si>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</si>
  <si>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</si>
  <si>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</si>
  <si>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</si>
  <si>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</si>
  <si>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</si>
  <si>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</si>
  <si>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</si>
  <si>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</si>
  <si>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</si>
  <si>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</si>
  <si>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</si>
  <si>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</si>
  <si>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</si>
  <si>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</si>
  <si>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</si>
  <si>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</si>
  <si>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</si>
  <si>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</si>
  <si>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</si>
  <si>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</si>
  <si>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</si>
  <si>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</si>
  <si>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</si>
  <si>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</si>
  <si>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</si>
  <si>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</si>
  <si>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</si>
  <si>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</si>
  <si>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</si>
  <si>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</si>
  <si>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</si>
  <si>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</si>
  <si>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</si>
  <si>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</si>
  <si>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</si>
  <si>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</si>
  <si>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</si>
  <si>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</si>
  <si>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</si>
  <si>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</si>
  <si>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</si>
  <si>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</si>
  <si>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</si>
  <si>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</si>
  <si>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</si>
  <si>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</si>
  <si>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</si>
  <si>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</si>
  <si>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</si>
  <si>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</si>
  <si>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</si>
  <si>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</si>
  <si>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</si>
  <si>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</si>
  <si>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</si>
  <si>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</si>
  <si>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</si>
  <si>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</si>
  <si>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</si>
  <si>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</si>
  <si>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</si>
  <si>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</si>
  <si>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</si>
  <si>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</si>
  <si>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</si>
  <si>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</si>
  <si>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</si>
  <si>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</si>
  <si>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</si>
  <si>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</si>
  <si>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</si>
  <si>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</si>
  <si>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</si>
  <si>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</si>
  <si>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</si>
  <si>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</si>
  <si>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</si>
  <si>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</si>
  <si>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</si>
  <si>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</si>
  <si>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</si>
  <si>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</si>
  <si>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</si>
  <si>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</si>
  <si>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</si>
  <si>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</si>
  <si>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</si>
  <si>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</si>
  <si>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</si>
  <si>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</si>
  <si>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</si>
  <si>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</si>
  <si>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</si>
  <si>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</si>
  <si>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</si>
  <si>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</si>
  <si>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</si>
  <si>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</si>
  <si>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</si>
  <si>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</si>
  <si>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</si>
  <si>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</si>
  <si>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</si>
  <si>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</si>
  <si>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</si>
  <si>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</si>
  <si>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</si>
  <si>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</si>
  <si>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</si>
  <si>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</si>
  <si>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</si>
  <si>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</si>
  <si>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</si>
  <si>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</si>
  <si>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</si>
  <si>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</si>
  <si>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</si>
  <si>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</si>
  <si>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</si>
  <si>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</si>
  <si>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</si>
  <si>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</si>
  <si>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</si>
  <si>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</si>
  <si>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</si>
  <si>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</si>
  <si>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</si>
  <si>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</si>
  <si>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</si>
  <si>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</si>
  <si>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</si>
  <si>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</si>
  <si>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</si>
  <si>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</si>
  <si>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</si>
  <si>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</si>
  <si>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</si>
  <si>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</si>
  <si>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</si>
  <si>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</si>
  <si>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</si>
  <si>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</si>
  <si>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</si>
  <si>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</si>
  <si>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</si>
  <si>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</si>
  <si>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</si>
  <si>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</si>
  <si>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</si>
  <si>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</si>
  <si>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</si>
  <si>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</si>
  <si>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</si>
  <si>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</si>
  <si>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</si>
  <si>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</si>
  <si>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</si>
  <si>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</si>
  <si>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</si>
  <si>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</si>
  <si>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</si>
  <si>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</si>
  <si>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</si>
  <si>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</si>
  <si>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</si>
  <si>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</si>
  <si>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</si>
  <si>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</si>
  <si>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</si>
  <si>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</si>
  <si>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</si>
  <si>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</si>
  <si>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</si>
  <si>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</si>
  <si>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</si>
  <si>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</si>
  <si>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</si>
  <si>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</si>
  <si>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</si>
  <si>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</si>
  <si>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</si>
  <si>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</si>
  <si>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</si>
  <si>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</si>
  <si>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</si>
  <si>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</si>
  <si>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</si>
  <si>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</si>
  <si>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</si>
  <si>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</si>
  <si>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</si>
  <si>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</si>
  <si>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</si>
  <si>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</si>
  <si>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</si>
  <si>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</si>
  <si>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</si>
  <si>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</si>
  <si>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</si>
  <si>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</si>
  <si>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</si>
  <si>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</si>
  <si>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</si>
  <si>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</si>
  <si>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</si>
  <si>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</si>
  <si>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</si>
  <si>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</si>
  <si>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</si>
  <si>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</si>
  <si>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</si>
  <si>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</si>
  <si>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</si>
  <si>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</si>
  <si>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</si>
  <si>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</si>
  <si>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</si>
  <si>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</si>
  <si>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</si>
  <si>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</si>
  <si>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</si>
  <si>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</si>
  <si>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</si>
  <si>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</si>
  <si>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</si>
  <si>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</si>
  <si>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</si>
  <si>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</si>
  <si>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</si>
  <si>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</si>
  <si>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</si>
  <si>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</si>
  <si>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</si>
  <si>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</si>
  <si>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</si>
  <si>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</si>
  <si>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</si>
  <si>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</si>
  <si>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</si>
  <si>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</si>
  <si>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</si>
  <si>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</si>
  <si>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</si>
  <si>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</si>
  <si>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</si>
  <si>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</si>
  <si>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</si>
  <si>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</si>
  <si>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</si>
  <si>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</si>
  <si>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</si>
  <si>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</si>
  <si>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</si>
  <si>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</si>
  <si>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</si>
  <si>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</si>
  <si>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</si>
  <si>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</si>
  <si>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</si>
  <si>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</si>
  <si>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</si>
  <si>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</si>
  <si>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</si>
  <si>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</si>
  <si>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</si>
  <si>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</si>
  <si>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</si>
  <si>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</si>
  <si>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</si>
  <si>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</si>
  <si>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</si>
  <si>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</si>
  <si>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</si>
  <si>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</si>
  <si>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</si>
  <si>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</si>
  <si>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</si>
  <si>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</si>
  <si>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</si>
  <si>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</si>
  <si>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</si>
  <si>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</si>
  <si>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</si>
  <si>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</si>
  <si>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</si>
  <si>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</si>
  <si>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</si>
  <si>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</si>
  <si>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</si>
  <si>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</si>
  <si>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</si>
  <si>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</si>
  <si>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</si>
  <si>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</si>
  <si>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</si>
  <si>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</si>
  <si>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</si>
  <si>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</si>
  <si>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</si>
  <si>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</si>
  <si>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</si>
  <si>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</si>
  <si>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</si>
  <si>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</si>
  <si>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</si>
  <si>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</si>
  <si>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</si>
  <si>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</si>
  <si>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</si>
  <si>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</si>
  <si>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</si>
  <si>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</si>
  <si>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</si>
  <si>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</si>
  <si>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</si>
  <si>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</si>
  <si>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</si>
  <si>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</si>
  <si>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</si>
  <si>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</si>
  <si>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</si>
  <si>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</si>
  <si>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</si>
  <si>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</si>
  <si>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</si>
  <si>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</si>
  <si>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</si>
  <si>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</si>
  <si>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</si>
  <si>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</si>
  <si>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</si>
  <si>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</si>
  <si>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</si>
  <si>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</si>
  <si>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</si>
  <si>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</si>
  <si>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</si>
  <si>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</si>
  <si>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</si>
  <si>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</si>
  <si>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</si>
  <si>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</si>
  <si>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</si>
  <si>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</si>
  <si>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</si>
  <si>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</si>
  <si>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</si>
  <si>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</si>
  <si>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</si>
  <si>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</si>
  <si>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</si>
  <si>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</si>
  <si>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</si>
  <si>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</si>
  <si>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</si>
  <si>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</si>
  <si>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</si>
  <si>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</si>
  <si>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</si>
  <si>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</si>
  <si>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</si>
  <si>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</si>
  <si>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</si>
  <si>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</si>
  <si>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</si>
  <si>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</si>
  <si>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</si>
  <si>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</si>
  <si>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</si>
  <si>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</si>
  <si>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</si>
  <si>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</si>
  <si>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</si>
  <si>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</si>
  <si>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</si>
  <si>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</si>
  <si>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</si>
  <si>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</si>
  <si>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</si>
  <si>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</si>
  <si>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</si>
  <si>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</si>
  <si>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</si>
  <si>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</si>
  <si>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</si>
  <si>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</si>
  <si>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</si>
  <si>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</si>
  <si>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</si>
  <si>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</si>
  <si>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</si>
  <si>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</si>
  <si>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</si>
  <si>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</si>
  <si>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</si>
  <si>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</si>
  <si>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</si>
  <si>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</si>
  <si>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</si>
  <si>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</si>
  <si>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</si>
  <si>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</si>
  <si>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</si>
  <si>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</si>
  <si>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</si>
  <si>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</si>
  <si>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</si>
  <si>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</si>
  <si>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</si>
  <si>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</si>
  <si>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</si>
  <si>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</si>
  <si>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</si>
  <si>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</si>
  <si>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</si>
  <si>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</si>
  <si>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</si>
  <si>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</si>
  <si>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</si>
  <si>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</si>
  <si>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</si>
  <si>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</si>
  <si>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</si>
  <si>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</si>
  <si>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</si>
  <si>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</si>
  <si>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</si>
  <si>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</si>
  <si>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</si>
  <si>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</si>
  <si>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</si>
  <si>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</si>
  <si>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</si>
  <si>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</si>
  <si>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</si>
  <si>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</si>
  <si>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</si>
  <si>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</si>
  <si>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</si>
  <si>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</si>
  <si>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</si>
  <si>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</si>
  <si>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</si>
  <si>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</si>
  <si>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</si>
  <si>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</si>
  <si>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</si>
  <si>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</si>
  <si>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</si>
  <si>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</si>
  <si>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</si>
  <si>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</si>
  <si>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</si>
  <si>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</si>
  <si>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</si>
  <si>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</si>
  <si>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</si>
  <si>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</si>
  <si>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</si>
  <si>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</si>
  <si>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</si>
  <si>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</si>
  <si>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</si>
  <si>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</si>
  <si>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</si>
  <si>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</si>
  <si>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</si>
  <si>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</si>
  <si>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</si>
  <si>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</si>
  <si>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</si>
  <si>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</si>
  <si>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</si>
  <si>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</si>
  <si>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</si>
  <si>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</si>
  <si>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</si>
  <si>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</si>
  <si>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</si>
  <si>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</si>
  <si>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</si>
  <si>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</si>
  <si>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</si>
  <si>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</si>
  <si>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</si>
  <si>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</si>
  <si>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</si>
  <si>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</si>
  <si>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</si>
  <si>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</si>
  <si>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</si>
  <si>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</si>
  <si>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</si>
  <si>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</si>
  <si>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</si>
  <si>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</si>
  <si>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</si>
  <si>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</si>
  <si>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</si>
  <si>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</si>
  <si>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</si>
  <si>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</si>
  <si>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</si>
  <si>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</si>
  <si>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</si>
  <si>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</si>
  <si>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</si>
  <si>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</si>
  <si>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</si>
  <si>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</si>
  <si>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</si>
  <si>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</si>
  <si>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</si>
  <si>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</si>
  <si>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</si>
  <si>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</si>
  <si>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</si>
  <si>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</si>
  <si>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</si>
  <si>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</si>
  <si>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</si>
  <si>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</si>
  <si>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</si>
  <si>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</si>
  <si>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</si>
  <si>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</si>
  <si>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</si>
  <si>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</si>
  <si>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</si>
  <si>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</si>
  <si>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</si>
  <si>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</si>
  <si>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</si>
  <si>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</si>
  <si>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</si>
  <si>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</si>
  <si>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</si>
  <si>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</si>
  <si>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</si>
  <si>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</si>
  <si>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</si>
  <si>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</si>
  <si>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</si>
  <si>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</si>
  <si>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</si>
  <si>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</si>
  <si>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</si>
  <si>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</si>
  <si>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</si>
  <si>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</si>
  <si>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</si>
  <si>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</si>
  <si>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</si>
  <si>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</si>
  <si>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</si>
  <si>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</si>
  <si>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</si>
  <si>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</si>
  <si>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</si>
  <si>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</si>
  <si>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</si>
  <si>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</si>
  <si>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</si>
  <si>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</si>
  <si>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</si>
  <si>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</si>
  <si>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</si>
  <si>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</si>
  <si>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</si>
  <si>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</si>
  <si>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</si>
  <si>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</si>
  <si>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</si>
  <si>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</si>
  <si>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</si>
  <si>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</si>
  <si>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</si>
  <si>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</si>
  <si>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</si>
  <si>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</si>
  <si>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</si>
  <si>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</si>
  <si>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</si>
  <si>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</si>
  <si>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</si>
  <si>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</si>
  <si>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</si>
  <si>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</si>
  <si>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</si>
  <si>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</si>
  <si>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</si>
  <si>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</si>
  <si>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</si>
  <si>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</si>
  <si>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</si>
  <si>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</si>
  <si>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</si>
  <si>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</si>
  <si>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</si>
  <si>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</si>
  <si>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</si>
  <si>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</si>
  <si>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</si>
  <si>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</si>
  <si>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</si>
  <si>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</si>
  <si>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</si>
  <si>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</si>
  <si>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</si>
  <si>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</si>
  <si>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</si>
  <si>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</si>
  <si>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</si>
  <si>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</si>
  <si>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</si>
  <si>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</si>
  <si>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</si>
  <si>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</si>
  <si>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</si>
  <si>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</si>
  <si>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</si>
  <si>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</si>
  <si>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</si>
  <si>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</si>
  <si>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</si>
  <si>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</si>
  <si>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</si>
  <si>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</si>
  <si>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</si>
  <si>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</si>
  <si>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</si>
  <si>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</si>
  <si>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</si>
  <si>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</si>
  <si>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</si>
  <si>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</si>
  <si>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</si>
  <si>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</si>
  <si>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</si>
  <si>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</si>
  <si>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</si>
  <si>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</si>
  <si>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</si>
  <si>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</si>
  <si>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</si>
  <si>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</si>
  <si>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</si>
  <si>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</si>
  <si>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</si>
  <si>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</si>
  <si>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</si>
  <si>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</si>
  <si>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</si>
  <si>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</si>
  <si>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</si>
  <si>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</si>
  <si>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</si>
  <si>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</si>
  <si>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</si>
  <si>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</si>
  <si>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</si>
  <si>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</si>
  <si>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</si>
  <si>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</si>
  <si>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</si>
  <si>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</si>
  <si>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</si>
  <si>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</si>
  <si>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</si>
  <si>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</si>
  <si>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</si>
  <si>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</si>
  <si>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</si>
  <si>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</si>
  <si>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</si>
  <si>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</si>
  <si>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</si>
  <si>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</si>
  <si>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</si>
  <si>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</si>
  <si>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</si>
  <si>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</si>
  <si>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</si>
  <si>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</si>
  <si>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</si>
  <si>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</si>
  <si>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</si>
  <si>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</si>
  <si>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</si>
  <si>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</si>
  <si>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</si>
  <si>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</si>
  <si>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</si>
  <si>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</si>
  <si>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</si>
  <si>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</si>
  <si>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</si>
  <si>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</si>
  <si>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</si>
  <si>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</si>
  <si>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</si>
  <si>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</si>
  <si>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</si>
  <si>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</si>
  <si>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</si>
  <si>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</si>
  <si>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</si>
  <si>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</si>
  <si>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</si>
  <si>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</si>
  <si>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</si>
  <si>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</si>
  <si>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</si>
  <si>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</si>
  <si>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</si>
  <si>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</si>
  <si>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</si>
  <si>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</si>
  <si>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</si>
  <si>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</si>
  <si>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</si>
  <si>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</si>
  <si>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</si>
  <si>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</si>
  <si>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</si>
  <si>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</si>
  <si>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</si>
  <si>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</si>
  <si>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</si>
  <si>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</si>
  <si>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</si>
  <si>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</si>
  <si>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</si>
  <si>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</si>
  <si>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</si>
  <si>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</si>
  <si>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</si>
  <si>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</si>
  <si>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</si>
  <si>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</si>
  <si>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</si>
  <si>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</si>
  <si>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</si>
  <si>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</si>
  <si>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</si>
  <si>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</si>
  <si>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</si>
  <si>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</si>
  <si>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</si>
  <si>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</si>
  <si>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</si>
  <si>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</si>
  <si>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</si>
  <si>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</si>
  <si>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</si>
  <si>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</si>
  <si>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</si>
  <si>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</si>
  <si>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</si>
  <si>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</si>
  <si>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</si>
  <si>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</si>
  <si>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</si>
  <si>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</si>
  <si>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</si>
  <si>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</si>
  <si>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</si>
  <si>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</si>
  <si>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</si>
  <si>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</si>
  <si>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</si>
  <si>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</si>
  <si>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</si>
  <si>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</si>
  <si>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</si>
  <si>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</si>
  <si>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</si>
  <si>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</si>
  <si>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</si>
  <si>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</si>
  <si>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</si>
  <si>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</si>
  <si>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</si>
  <si>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</si>
  <si>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</si>
  <si>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</si>
  <si>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</si>
  <si>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</si>
  <si>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</si>
  <si>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</si>
  <si>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</si>
  <si>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</si>
  <si>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</si>
  <si>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</si>
  <si>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</si>
  <si>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</si>
  <si>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</si>
  <si>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</si>
  <si>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</si>
  <si>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</si>
  <si>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</si>
  <si>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</si>
  <si>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</si>
  <si>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</si>
  <si>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</si>
  <si>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</si>
  <si>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</si>
  <si>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</si>
  <si>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</si>
  <si>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</si>
  <si>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</si>
  <si>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</si>
  <si>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</si>
  <si>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</si>
  <si>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</si>
  <si>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</si>
  <si>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</si>
  <si>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</si>
  <si>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</si>
  <si>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</si>
  <si>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</si>
  <si>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</si>
  <si>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</si>
  <si>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</si>
  <si>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</si>
  <si>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</si>
  <si>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</si>
  <si>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</si>
  <si>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</si>
  <si>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</si>
  <si>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</si>
  <si>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</si>
  <si>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</si>
  <si>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</si>
  <si>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</si>
  <si>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</si>
  <si>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</si>
  <si>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</si>
  <si>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</si>
  <si>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</si>
  <si>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</si>
  <si>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</si>
  <si>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</si>
  <si>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</si>
  <si>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</si>
  <si>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</si>
  <si>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</si>
  <si>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</si>
  <si>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</si>
  <si>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</si>
  <si>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</si>
  <si>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</si>
  <si>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</si>
  <si>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</si>
  <si>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</si>
  <si>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</si>
  <si>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</si>
  <si>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</si>
  <si>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</si>
  <si>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</si>
  <si>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</si>
  <si>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</si>
  <si>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</si>
  <si>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</si>
  <si>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</si>
  <si>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</si>
  <si>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</si>
  <si>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</si>
  <si>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</si>
  <si>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</si>
  <si>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</si>
  <si>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</si>
  <si>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</si>
  <si>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</si>
  <si>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</si>
  <si>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</si>
  <si>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</si>
  <si>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</si>
  <si>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</si>
  <si>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</si>
  <si>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</si>
  <si>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</si>
  <si>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</si>
  <si>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</si>
  <si>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</si>
  <si>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</si>
  <si>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</si>
  <si>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</si>
  <si>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</si>
  <si>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</si>
  <si>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</si>
  <si>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</si>
  <si>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</si>
  <si>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</si>
  <si>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</si>
  <si>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</si>
  <si>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</si>
  <si>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</si>
  <si>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</si>
  <si>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</si>
  <si>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</si>
  <si>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</si>
  <si>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</si>
  <si>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</si>
  <si>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</si>
  <si>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</si>
  <si>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</si>
  <si>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</si>
  <si>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</si>
  <si>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</si>
  <si>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</si>
  <si>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</si>
  <si>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</si>
  <si>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</si>
  <si>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</si>
  <si>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</si>
  <si>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</si>
  <si>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</si>
  <si>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</si>
  <si>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</si>
  <si>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</si>
  <si>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</si>
  <si>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</si>
  <si>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</si>
  <si>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</si>
  <si>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</si>
  <si>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</si>
  <si>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</si>
  <si>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</si>
  <si>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</si>
  <si>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</si>
  <si>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</si>
  <si>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</si>
  <si>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</si>
  <si>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</si>
  <si>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</si>
  <si>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</si>
  <si>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</si>
  <si>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</si>
  <si>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</si>
  <si>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</si>
  <si>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</si>
  <si>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</si>
  <si>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</si>
  <si>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</si>
  <si>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</si>
  <si>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</si>
  <si>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</si>
  <si>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</si>
  <si>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</si>
  <si>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</si>
  <si>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</si>
  <si>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</si>
  <si>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</si>
  <si>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</si>
  <si>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</si>
  <si>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</si>
  <si>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</si>
  <si>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</si>
  <si>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</si>
  <si>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</si>
  <si>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</si>
  <si>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</si>
  <si>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</si>
  <si>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</si>
  <si>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</si>
  <si>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</si>
  <si>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</si>
  <si>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</si>
  <si>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</si>
  <si>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</si>
  <si>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</si>
  <si>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</si>
  <si>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</si>
  <si>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</si>
  <si>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</si>
  <si>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</si>
  <si>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</si>
  <si>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</si>
  <si>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</si>
  <si>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</si>
  <si>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</si>
  <si>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</si>
  <si>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</si>
  <si>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</si>
  <si>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</si>
  <si>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</si>
  <si>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</si>
  <si>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</si>
  <si>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</si>
  <si>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</si>
  <si>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</si>
  <si>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</si>
  <si>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</si>
  <si>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</si>
  <si>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</si>
  <si>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</si>
  <si>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</si>
  <si>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</si>
  <si>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</si>
  <si>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</si>
  <si>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</si>
  <si>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</si>
  <si>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</si>
  <si>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</si>
  <si>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</si>
  <si>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</si>
  <si>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</si>
  <si>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</si>
  <si>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</si>
  <si>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</si>
  <si>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</si>
  <si>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</si>
  <si>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</si>
  <si>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</si>
  <si>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</si>
  <si>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</si>
  <si>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</si>
  <si>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</si>
  <si>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</si>
  <si>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</si>
  <si>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</si>
  <si>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</si>
  <si>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</si>
  <si>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</si>
  <si>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</si>
  <si>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</si>
  <si>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</si>
  <si>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</si>
  <si>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</si>
  <si>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</si>
  <si>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</si>
  <si>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</si>
  <si>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</si>
  <si>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</si>
  <si>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</si>
  <si>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</si>
  <si>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</si>
  <si>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</si>
  <si>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</si>
  <si>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</si>
  <si>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</si>
  <si>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</si>
  <si>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</si>
  <si>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</si>
  <si>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</si>
  <si>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</si>
  <si>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</si>
  <si>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</si>
  <si>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</si>
  <si>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</si>
  <si>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</si>
  <si>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</si>
  <si>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</si>
  <si>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</si>
  <si>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</si>
  <si>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</si>
  <si>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</si>
  <si>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</si>
  <si>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</si>
  <si>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</si>
  <si>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</si>
  <si>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</si>
  <si>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</si>
  <si>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</si>
  <si>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</si>
  <si>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</si>
  <si>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</si>
  <si>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</si>
  <si>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</si>
  <si>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</si>
  <si>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</si>
  <si>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</si>
  <si>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</si>
  <si>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</si>
  <si>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</si>
  <si>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</si>
  <si>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</si>
  <si>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</si>
  <si>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</si>
  <si>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</si>
  <si>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</si>
  <si>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</si>
  <si>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</si>
  <si>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</si>
  <si>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</si>
  <si>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</si>
  <si>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</si>
  <si>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</si>
  <si>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</si>
  <si>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</si>
  <si>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</si>
  <si>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</si>
  <si>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</si>
  <si>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</si>
  <si>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</si>
  <si>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</si>
  <si>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</si>
  <si>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</si>
  <si>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</si>
  <si>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</si>
  <si>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</si>
  <si>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</si>
  <si>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</si>
  <si>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</si>
  <si>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</si>
  <si>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</si>
  <si>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</si>
  <si>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</si>
  <si>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</si>
  <si>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</si>
  <si>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</si>
  <si>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</si>
  <si>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</si>
  <si>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</si>
  <si>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</si>
  <si>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</si>
  <si>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</si>
  <si>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</si>
  <si>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</si>
  <si>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</si>
  <si>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</si>
  <si>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</si>
  <si>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</si>
  <si>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</si>
  <si>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</si>
  <si>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</si>
  <si>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</si>
  <si>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</si>
  <si>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</si>
  <si>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</si>
  <si>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</si>
  <si>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</si>
  <si>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</si>
  <si>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</si>
  <si>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</si>
  <si>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</si>
  <si>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</si>
  <si>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</si>
  <si>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</si>
  <si>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</si>
  <si>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</si>
  <si>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</si>
  <si>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</si>
  <si>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</si>
  <si>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</si>
  <si>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</si>
  <si>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</si>
  <si>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</si>
  <si>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</si>
  <si>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</si>
  <si>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</si>
  <si>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</si>
  <si>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</si>
  <si>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</si>
  <si>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</si>
  <si>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</si>
  <si>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</si>
  <si>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</si>
  <si>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</si>
  <si>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</si>
  <si>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</si>
  <si>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</si>
  <si>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</si>
  <si>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</si>
  <si>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</si>
  <si>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</si>
  <si>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</si>
  <si>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</si>
  <si>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</si>
  <si>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</si>
  <si>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</si>
  <si>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</si>
  <si>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</si>
  <si>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</si>
  <si>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</si>
  <si>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</si>
  <si>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</si>
  <si>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</si>
  <si>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</si>
  <si>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</si>
  <si>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</si>
  <si>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</si>
  <si>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</si>
  <si>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</si>
  <si>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</si>
  <si>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</si>
  <si>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</si>
  <si>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</si>
  <si>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</si>
  <si>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</si>
  <si>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</si>
  <si>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</si>
  <si>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</si>
  <si>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</si>
  <si>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</si>
  <si>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</si>
  <si>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</si>
  <si>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</si>
  <si>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</si>
  <si>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</si>
  <si>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</si>
  <si>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</si>
  <si>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</si>
  <si>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</si>
  <si>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</si>
  <si>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</si>
  <si>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</si>
  <si>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</si>
  <si>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</si>
  <si>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</si>
  <si>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</si>
  <si>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</si>
  <si>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</si>
  <si>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</si>
  <si>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</si>
  <si>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</si>
  <si>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</si>
  <si>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</si>
  <si>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</si>
  <si>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</si>
  <si>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</si>
  <si>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</si>
  <si>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</si>
  <si>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</si>
  <si>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</si>
  <si>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</si>
  <si>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</si>
  <si>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</si>
  <si>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</si>
  <si>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</si>
  <si>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</si>
  <si>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</si>
  <si>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</si>
  <si>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</si>
  <si>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</si>
  <si>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</si>
  <si>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</si>
  <si>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</si>
  <si>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</si>
  <si>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</si>
  <si>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</si>
  <si>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</si>
  <si>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</si>
  <si>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</si>
  <si>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</si>
  <si>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</si>
  <si>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</si>
  <si>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</si>
  <si>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</si>
  <si>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</si>
  <si>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</si>
  <si>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</si>
  <si>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</si>
  <si>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</si>
  <si>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</si>
  <si>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</si>
  <si>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</si>
  <si>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</si>
  <si>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</si>
  <si>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</si>
  <si>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</si>
  <si>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</si>
  <si>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</si>
  <si>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</si>
  <si>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</si>
  <si>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</si>
  <si>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</si>
  <si>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</si>
  <si>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</si>
  <si>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</si>
  <si>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</si>
  <si>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</si>
  <si>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</si>
  <si>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</si>
  <si>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</si>
  <si>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</si>
  <si>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</si>
  <si>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</si>
  <si>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</si>
  <si>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</si>
  <si>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</si>
  <si>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</si>
  <si>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</si>
  <si>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</si>
  <si>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</si>
  <si>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</si>
  <si>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</si>
  <si>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</si>
  <si>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</si>
  <si>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</si>
  <si>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</si>
  <si>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</si>
  <si>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</si>
  <si>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</si>
  <si>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</si>
  <si>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</si>
  <si>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</si>
  <si>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</si>
  <si>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</si>
  <si>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</si>
  <si>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</si>
  <si>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</si>
  <si>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</si>
  <si>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</si>
  <si>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</si>
  <si>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</si>
  <si>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</si>
  <si>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</si>
  <si>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</si>
  <si>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</si>
  <si>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</si>
  <si>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</si>
  <si>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</si>
  <si>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</si>
  <si>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</si>
  <si>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</si>
  <si>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</si>
  <si>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</si>
  <si>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</si>
  <si>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</si>
  <si>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</si>
  <si>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</si>
  <si>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</si>
  <si>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</si>
  <si>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</si>
  <si>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</si>
  <si>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</si>
  <si>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</si>
  <si>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</si>
  <si>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</si>
  <si>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</si>
  <si>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</si>
  <si>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</si>
  <si>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</si>
  <si>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</si>
  <si>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</si>
  <si>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</si>
  <si>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</si>
  <si>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</si>
  <si>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</si>
  <si>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</si>
  <si>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</si>
  <si>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</si>
  <si>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</si>
  <si>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</si>
  <si>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</si>
  <si>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</si>
  <si>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</si>
  <si>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</si>
  <si>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</si>
  <si>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</si>
  <si>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</si>
  <si>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</si>
  <si>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</si>
  <si>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</si>
  <si>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</si>
  <si>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</si>
  <si>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</si>
  <si>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</si>
  <si>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</si>
  <si>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</si>
  <si>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</si>
  <si>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</si>
  <si>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</si>
  <si>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</si>
  <si>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</si>
  <si>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</si>
  <si>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</si>
  <si>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</si>
  <si>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</si>
  <si>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</si>
  <si>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</si>
  <si>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</si>
  <si>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</si>
  <si>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</si>
  <si>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</si>
  <si>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</si>
  <si>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</si>
  <si>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</si>
  <si>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</si>
  <si>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</si>
  <si>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</si>
  <si>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</si>
  <si>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</si>
  <si>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</si>
  <si>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</si>
  <si>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</si>
  <si>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</si>
  <si>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</si>
  <si>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</si>
  <si>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</si>
  <si>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</si>
  <si>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</si>
  <si>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</si>
  <si>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</si>
  <si>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</si>
  <si>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</si>
  <si>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</si>
  <si>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</si>
  <si>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</si>
  <si>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</si>
  <si>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</si>
  <si>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</si>
  <si>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</si>
  <si>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</si>
  <si>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</si>
  <si>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</si>
  <si>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</si>
  <si>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</si>
  <si>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</si>
  <si>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</si>
  <si>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</si>
  <si>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</si>
  <si>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</si>
  <si>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</si>
  <si>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</si>
  <si>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</si>
  <si>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</si>
  <si>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</si>
  <si>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</si>
  <si>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</si>
  <si>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</si>
  <si>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</si>
  <si>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</si>
  <si>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</si>
  <si>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</si>
  <si>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</si>
  <si>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</si>
  <si>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</si>
  <si>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</si>
  <si>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</si>
  <si>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</si>
  <si>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</si>
  <si>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</si>
  <si>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</si>
  <si>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</si>
  <si>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</si>
  <si>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</si>
  <si>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</si>
  <si>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</si>
  <si>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</si>
  <si>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</si>
  <si>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</si>
  <si>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</si>
  <si>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</si>
  <si>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</si>
  <si>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</si>
  <si>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</si>
  <si>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</si>
  <si>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</si>
  <si>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</si>
  <si>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</si>
  <si>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</si>
  <si>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</si>
  <si>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</si>
  <si>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</si>
  <si>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</si>
  <si>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</si>
  <si>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</si>
  <si>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</si>
  <si>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</si>
  <si>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</si>
  <si>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</si>
  <si>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</si>
  <si>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</si>
  <si>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</si>
  <si>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</si>
  <si>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</si>
  <si>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</si>
  <si>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</si>
  <si>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</si>
  <si>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</si>
  <si>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</si>
  <si>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</si>
  <si>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</si>
  <si>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</si>
  <si>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</si>
  <si>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</si>
  <si>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</si>
  <si>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</si>
  <si>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</si>
  <si>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</si>
  <si>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</si>
  <si>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</si>
  <si>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</si>
  <si>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</si>
  <si>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</si>
  <si>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</si>
  <si>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</si>
  <si>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</si>
  <si>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</si>
  <si>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</si>
  <si>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</si>
  <si>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</si>
  <si>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</si>
  <si>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</si>
  <si>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</si>
  <si>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</si>
  <si>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</si>
  <si>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</si>
  <si>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</si>
  <si>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</si>
  <si>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</si>
  <si>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</si>
  <si>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</si>
  <si>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</si>
  <si>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</si>
  <si>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</si>
  <si>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</si>
  <si>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</si>
  <si>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</si>
  <si>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</si>
  <si>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</si>
  <si>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</si>
  <si>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</si>
  <si>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</si>
  <si>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</si>
  <si>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</si>
  <si>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</si>
  <si>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</si>
  <si>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</si>
  <si>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</si>
  <si>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</si>
  <si>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</si>
  <si>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</si>
  <si>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</si>
  <si>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</si>
  <si>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</si>
  <si>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</si>
  <si>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</si>
  <si>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</si>
  <si>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</si>
  <si>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</si>
  <si>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</si>
  <si>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</si>
  <si>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</si>
  <si>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</si>
  <si>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</si>
  <si>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</si>
  <si>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</si>
  <si>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</si>
  <si>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</si>
  <si>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</si>
  <si>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</si>
  <si>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</si>
  <si>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</si>
  <si>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</si>
  <si>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</si>
  <si>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</si>
  <si>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</si>
  <si>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</si>
  <si>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</si>
  <si>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</si>
  <si>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</si>
  <si>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</si>
  <si>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</si>
  <si>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</si>
  <si>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</si>
  <si>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</si>
  <si>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</si>
  <si>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</si>
  <si>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</si>
  <si>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</si>
  <si>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</si>
  <si>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</si>
  <si>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</si>
  <si>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</si>
  <si>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</si>
  <si>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</si>
  <si>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</si>
  <si>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</si>
  <si>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</si>
  <si>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</si>
  <si>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</si>
  <si>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</si>
  <si>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</si>
  <si>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</si>
  <si>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</si>
  <si>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</si>
  <si>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</si>
  <si>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</si>
  <si>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</si>
  <si>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</si>
  <si>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</si>
  <si>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</si>
  <si>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</si>
  <si>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</si>
  <si>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</si>
  <si>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</si>
  <si>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</si>
  <si>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</si>
  <si>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</si>
  <si>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</si>
  <si>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</si>
  <si>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</si>
  <si>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</si>
  <si>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</si>
  <si>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</si>
  <si>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</si>
  <si>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</si>
  <si>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</si>
  <si>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</si>
  <si>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</si>
  <si>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</si>
  <si>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</si>
  <si>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</si>
  <si>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</si>
  <si>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</si>
  <si>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</si>
  <si>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</si>
  <si>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</si>
  <si>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</si>
  <si>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</si>
  <si>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</si>
  <si>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</si>
  <si>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</si>
  <si>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</si>
  <si>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</si>
  <si>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</si>
  <si>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</si>
  <si>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</si>
  <si>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</si>
  <si>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</si>
  <si>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</si>
  <si>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</si>
  <si>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</si>
  <si>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</si>
  <si>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</si>
  <si>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</si>
  <si>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</si>
  <si>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</si>
  <si>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</si>
  <si>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</si>
  <si>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</si>
  <si>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</si>
  <si>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</si>
  <si>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</si>
  <si>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</si>
  <si>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</si>
  <si>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</si>
  <si>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</si>
  <si>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</si>
  <si>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</si>
  <si>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</si>
  <si>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</si>
  <si>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</si>
  <si>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</si>
  <si>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</si>
  <si>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</si>
  <si>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</si>
  <si>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</si>
  <si>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</si>
  <si>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</si>
  <si>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</si>
  <si>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</si>
  <si>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</si>
  <si>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</si>
  <si>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</si>
  <si>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</si>
  <si>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</si>
  <si>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</si>
  <si>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</si>
  <si>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</si>
  <si>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</si>
  <si>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</si>
  <si>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</si>
  <si>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</si>
  <si>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</si>
  <si>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</si>
  <si>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</si>
  <si>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</si>
  <si>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</si>
  <si>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</si>
  <si>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</si>
  <si>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</si>
  <si>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</si>
  <si>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</si>
  <si>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</si>
  <si>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</si>
  <si>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</si>
  <si>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</si>
  <si>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</si>
  <si>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</si>
  <si>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</si>
  <si>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</si>
  <si>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</si>
  <si>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</si>
  <si>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</si>
  <si>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</si>
  <si>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</si>
  <si>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</si>
  <si>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</si>
  <si>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</si>
  <si>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</si>
  <si>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</si>
  <si>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</si>
  <si>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</si>
  <si>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</si>
  <si>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</si>
  <si>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</si>
  <si>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</si>
  <si>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</si>
  <si>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</si>
  <si>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</si>
  <si>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</si>
  <si>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</si>
  <si>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</si>
  <si>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</si>
  <si>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</si>
  <si>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</si>
  <si>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</si>
  <si>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</si>
  <si>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</si>
  <si>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</si>
  <si>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</si>
  <si>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</si>
  <si>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</si>
  <si>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</si>
  <si>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</si>
  <si>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</si>
  <si>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</si>
  <si>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</si>
  <si>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</si>
  <si>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</si>
  <si>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</si>
  <si>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</si>
  <si>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</si>
  <si>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</si>
  <si>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</si>
  <si>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</si>
  <si>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</si>
  <si>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</si>
  <si>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</si>
  <si>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</si>
  <si>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</si>
  <si>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</si>
  <si>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</si>
  <si>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</si>
  <si>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</si>
  <si>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</si>
  <si>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</si>
  <si>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</si>
  <si>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</si>
  <si>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</si>
  <si>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</si>
  <si>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</si>
  <si>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</si>
  <si>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</si>
  <si>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</si>
  <si>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</si>
  <si>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</si>
  <si>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</si>
  <si>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</si>
  <si>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</si>
  <si>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</si>
  <si>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</si>
  <si>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</si>
  <si>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</si>
  <si>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</si>
  <si>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</si>
  <si>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</si>
  <si>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</si>
  <si>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</si>
  <si>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</si>
  <si>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</si>
  <si>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</si>
  <si>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</si>
  <si>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</si>
  <si>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</si>
  <si>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</si>
  <si>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</si>
  <si>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</si>
  <si>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</si>
  <si>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</si>
  <si>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</si>
  <si>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</si>
  <si>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</si>
  <si>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</si>
  <si>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</si>
  <si>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</si>
  <si>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</si>
  <si>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</si>
  <si>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</si>
  <si>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</si>
  <si>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</si>
  <si>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</si>
  <si>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</si>
  <si>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</si>
  <si>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</si>
  <si>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</si>
  <si>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</si>
  <si>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</si>
  <si>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</si>
  <si>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</si>
  <si>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</si>
  <si>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</si>
  <si>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</si>
  <si>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</si>
  <si>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</si>
  <si>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</si>
  <si>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</si>
  <si>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</si>
  <si>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</si>
  <si>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</si>
  <si>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</si>
  <si>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</si>
  <si>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</si>
  <si>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</si>
  <si>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</si>
  <si>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</si>
  <si>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</si>
  <si>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</si>
  <si>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</si>
  <si>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</si>
  <si>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</si>
  <si>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</si>
  <si>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</si>
  <si>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</si>
  <si>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</si>
  <si>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</si>
  <si>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</si>
  <si>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</si>
  <si>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</si>
  <si>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</si>
  <si>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</si>
  <si>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</si>
  <si>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</si>
  <si>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</si>
  <si>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</si>
  <si>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</si>
  <si>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</si>
  <si>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</si>
  <si>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</si>
  <si>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</si>
  <si>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</si>
  <si>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</si>
  <si>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</si>
  <si>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</si>
  <si>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</si>
  <si>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</si>
  <si>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</si>
  <si>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</si>
  <si>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</si>
  <si>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</si>
  <si>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</si>
  <si>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</si>
  <si>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</si>
  <si>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</si>
  <si>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</si>
  <si>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</si>
  <si>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</si>
  <si>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</si>
  <si>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</si>
  <si>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</si>
  <si>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</si>
  <si>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</si>
  <si>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</si>
  <si>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</si>
  <si>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</si>
  <si>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</si>
  <si>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</si>
  <si>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</si>
  <si>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</si>
  <si>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</si>
  <si>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</si>
  <si>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</si>
  <si>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</si>
  <si>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</si>
  <si>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</si>
  <si>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</si>
  <si>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</si>
  <si>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</si>
  <si>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</si>
  <si>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</si>
  <si>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</si>
  <si>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</si>
  <si>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</si>
  <si>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</si>
  <si>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</si>
  <si>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</si>
  <si>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</si>
  <si>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</si>
  <si>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</si>
  <si>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</si>
  <si>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</si>
  <si>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</si>
  <si>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</si>
  <si>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</si>
  <si>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</si>
  <si>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</si>
  <si>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</si>
  <si>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</si>
  <si>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</si>
  <si>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</si>
  <si>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</si>
  <si>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</si>
  <si>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</si>
  <si>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</si>
  <si>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</si>
  <si>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</si>
  <si>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</si>
  <si>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</si>
  <si>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</si>
  <si>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</si>
  <si>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</si>
  <si>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</si>
  <si>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</si>
  <si>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</si>
  <si>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</si>
  <si>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</si>
  <si>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</si>
  <si>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</si>
  <si>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</si>
  <si>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</si>
  <si>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</si>
  <si>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</si>
  <si>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</si>
  <si>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</si>
  <si>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</si>
  <si>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</si>
  <si>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</si>
  <si>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</si>
  <si>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</si>
  <si>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</si>
  <si>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</si>
  <si>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</si>
  <si>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</si>
  <si>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</si>
  <si>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</si>
  <si>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</si>
  <si>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</si>
  <si>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</si>
  <si>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</si>
  <si>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</si>
  <si>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</si>
  <si>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</si>
  <si>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</si>
  <si>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</si>
  <si>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</si>
  <si>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</si>
  <si>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</si>
  <si>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</si>
  <si>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</si>
  <si>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</si>
  <si>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</si>
  <si>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</si>
  <si>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</si>
  <si>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</si>
  <si>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</si>
  <si>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</si>
  <si>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</si>
  <si>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</si>
  <si>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</si>
  <si>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</si>
  <si>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</si>
  <si>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</si>
  <si>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</si>
  <si>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</si>
  <si>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</si>
  <si>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</si>
  <si>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</si>
  <si>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</si>
  <si>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</si>
  <si>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</si>
  <si>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</si>
  <si>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</si>
  <si>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</si>
  <si>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</si>
  <si>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</si>
  <si>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</si>
  <si>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</si>
  <si>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</si>
  <si>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</si>
  <si>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</si>
  <si>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</si>
  <si>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</si>
  <si>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</si>
  <si>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</si>
  <si>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</si>
  <si>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</si>
  <si>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</si>
  <si>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</si>
  <si>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</si>
  <si>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</si>
  <si>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</si>
  <si>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</si>
  <si>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</si>
  <si>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</si>
  <si>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</si>
  <si>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</si>
  <si>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</si>
  <si>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</si>
  <si>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</si>
  <si>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</si>
  <si>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</si>
  <si>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</si>
  <si>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</si>
  <si>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</si>
  <si>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</si>
  <si>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</si>
  <si>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</si>
  <si>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</si>
  <si>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</si>
  <si>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</si>
  <si>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</si>
  <si>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</si>
  <si>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</si>
  <si>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</si>
  <si>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</si>
  <si>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</si>
  <si>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</si>
  <si>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</si>
  <si>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</si>
  <si>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</si>
  <si>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</si>
  <si>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</si>
  <si>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</si>
  <si>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</si>
  <si>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</si>
  <si>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</si>
  <si>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</si>
  <si>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</si>
  <si>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</si>
  <si>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</si>
  <si>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</si>
  <si>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</si>
  <si>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</si>
  <si>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</si>
  <si>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</si>
  <si>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</si>
  <si>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</si>
  <si>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</si>
  <si>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</si>
  <si>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</si>
  <si>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</si>
  <si>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</si>
  <si>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</si>
  <si>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</si>
  <si>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</si>
  <si>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</si>
  <si>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</si>
  <si>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</si>
  <si>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</si>
  <si>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</si>
  <si>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</si>
  <si>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</si>
  <si>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</si>
  <si>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</si>
  <si>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</si>
  <si>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</si>
  <si>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</si>
  <si>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</si>
  <si>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</si>
  <si>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</si>
  <si>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</si>
  <si>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</si>
  <si>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</si>
  <si>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</si>
  <si>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</si>
  <si>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</si>
  <si>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</si>
  <si>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</si>
  <si>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</si>
  <si>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</si>
  <si>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</si>
  <si>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</si>
  <si>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</si>
  <si>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</si>
  <si>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 - data from SYC</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</si>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</sst>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color theme="1"/>
      <name val="Calibri"/>
      <family val="2"/>
    </font>
    <font>
      <sz val="11"/>
      <color theme="1"/>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b/>
      <sz val="11"/>
      <color theme="1"/>
      <name val="Arial"/>
      <family val="2"/>
    </font>
    <font>
      <b/>
      <sz val="11"/>
      <color theme="1"/>
      <name val="Calibri"/>
      <family val="2"/>
      <scheme val="minor"/>
    </font>
    <font>
      <b/>
      <sz val="10"/>
      <color indexed="8"/>
      <name val="Arial"/>
      <family val="2"/>
    </font>
    <font>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6E3BC"/>
        <bgColor rgb="FFD6E3BC"/>
      </patternFill>
    </fill>
    <fill>
      <patternFill patternType="solid">
        <fgColor rgb="FFCFEAF7"/>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79998168889431442"/>
        <bgColor indexed="64"/>
      </patternFill>
    </fill>
  </fills>
  <borders count="10">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8">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1" fontId="2" fillId="0" borderId="0" xfId="0" applyNumberFormat="1" applyFont="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7" borderId="1" xfId="0" applyFont="1" applyFill="1" applyBorder="1"/>
    <xf numFmtId="0" fontId="0" fillId="0" borderId="0" xfId="0" applyFont="1" applyAlignment="1"/>
    <xf numFmtId="0" fontId="6" fillId="0" borderId="0" xfId="0" applyFont="1"/>
    <xf numFmtId="0" fontId="13"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xf numFmtId="0" fontId="14" fillId="0" borderId="0" xfId="0" applyFont="1" applyAlignment="1">
      <alignment horizontal="right" wrapText="1"/>
    </xf>
    <xf numFmtId="0" fontId="0" fillId="0" borderId="0" xfId="0"/>
    <xf numFmtId="0" fontId="15" fillId="8" borderId="9" xfId="0" applyFont="1" applyFill="1" applyBorder="1"/>
    <xf numFmtId="0" fontId="15" fillId="9" borderId="9" xfId="0" applyFont="1" applyFill="1" applyBorder="1"/>
    <xf numFmtId="0" fontId="0" fillId="10" borderId="0" xfId="0" applyFill="1"/>
    <xf numFmtId="0" fontId="16" fillId="0" borderId="9" xfId="0" applyFont="1" applyBorder="1"/>
    <xf numFmtId="0" fontId="16" fillId="0" borderId="1" xfId="0" applyFont="1" applyBorder="1"/>
    <xf numFmtId="1" fontId="0" fillId="0" borderId="0" xfId="0" applyNumberFormat="1"/>
    <xf numFmtId="0" fontId="0" fillId="0" borderId="0" xfId="0" applyAlignment="1">
      <alignment horizontal="right"/>
    </xf>
    <xf numFmtId="0" fontId="0" fillId="11" borderId="0" xfId="0" applyFill="1"/>
    <xf numFmtId="2" fontId="0" fillId="0" borderId="0" xfId="0" applyNumberFormat="1"/>
    <xf numFmtId="1" fontId="0" fillId="12" borderId="0" xfId="0" applyNumberFormat="1" applyFill="1"/>
    <xf numFmtId="0" fontId="0" fillId="1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8C87-864D-AE98-527C8CD8BEFB}"/>
            </c:ext>
          </c:extLst>
        </c:ser>
        <c:dLbls>
          <c:showLegendKey val="0"/>
          <c:showVal val="0"/>
          <c:showCatName val="0"/>
          <c:showSerName val="0"/>
          <c:showPercent val="0"/>
          <c:showBubbleSize val="0"/>
        </c:dLbls>
        <c:axId val="478436918"/>
        <c:axId val="1974133871"/>
      </c:scatterChart>
      <c:valAx>
        <c:axId val="47843691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74133871"/>
        <c:crosses val="autoZero"/>
        <c:crossBetween val="midCat"/>
      </c:valAx>
      <c:valAx>
        <c:axId val="1974133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843691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FE41-1041-90C9-188F0F22A509}"/>
            </c:ext>
          </c:extLst>
        </c:ser>
        <c:dLbls>
          <c:showLegendKey val="0"/>
          <c:showVal val="0"/>
          <c:showCatName val="0"/>
          <c:showSerName val="0"/>
          <c:showPercent val="0"/>
          <c:showBubbleSize val="0"/>
        </c:dLbls>
        <c:axId val="72315644"/>
        <c:axId val="1043065458"/>
      </c:scatterChart>
      <c:valAx>
        <c:axId val="7231564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43065458"/>
        <c:crosses val="autoZero"/>
        <c:crossBetween val="midCat"/>
      </c:valAx>
      <c:valAx>
        <c:axId val="104306545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2315644"/>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'[1]Annual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1-F086-3F4A-9837-DCE16C5E6F1D}"/>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'[1]Annual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1-5973-6442-9F47-3DEC89CA01F2}"/>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A4A-3F43-9D2C-94252C88D4D3}"/>
            </c:ext>
          </c:extLst>
        </c:ser>
        <c:dLbls>
          <c:showLegendKey val="0"/>
          <c:showVal val="0"/>
          <c:showCatName val="0"/>
          <c:showSerName val="0"/>
          <c:showPercent val="0"/>
          <c:showBubbleSize val="0"/>
        </c:dLbls>
        <c:axId val="1105247929"/>
        <c:axId val="165658725"/>
      </c:scatterChart>
      <c:valAx>
        <c:axId val="11052479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5658725"/>
        <c:crosses val="autoZero"/>
        <c:crossBetween val="midCat"/>
      </c:valAx>
      <c:valAx>
        <c:axId val="165658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105247929"/>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5F42-364B-A951-2FC04EB7FCD6}"/>
            </c:ext>
          </c:extLst>
        </c:ser>
        <c:dLbls>
          <c:showLegendKey val="0"/>
          <c:showVal val="0"/>
          <c:showCatName val="0"/>
          <c:showSerName val="0"/>
          <c:showPercent val="0"/>
          <c:showBubbleSize val="0"/>
        </c:dLbls>
        <c:axId val="1766604876"/>
        <c:axId val="1173175966"/>
      </c:scatterChart>
      <c:valAx>
        <c:axId val="1766604876"/>
        <c:scaling>
          <c:orientation val="minMax"/>
        </c:scaling>
        <c:delete val="0"/>
        <c:axPos val="b"/>
        <c:title>
          <c:tx>
            <c:rich>
              <a:bodyPr/>
              <a:lstStyle/>
              <a:p>
                <a:pPr lvl="0">
                  <a:defRPr b="1" i="0">
                    <a:solidFill>
                      <a:srgbClr val="000000"/>
                    </a:solidFill>
                    <a:latin typeface="+mn-lt"/>
                  </a:defRPr>
                </a:pPr>
                <a:r>
                  <a:rPr lang="en-US"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173175966"/>
        <c:crosses val="autoZero"/>
        <c:crossBetween val="midCat"/>
      </c:valAx>
      <c:valAx>
        <c:axId val="11731759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lang="en-US"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766604876"/>
        <c:crosses val="autoZero"/>
        <c:crossBetween val="midCat"/>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a:extLst>
            <a:ext uri="{FF2B5EF4-FFF2-40B4-BE49-F238E27FC236}">
              <a16:creationId xmlns:a16="http://schemas.microsoft.com/office/drawing/2014/main" id="{00000000-0008-0000-0300-0000395D9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a:extLst>
            <a:ext uri="{FF2B5EF4-FFF2-40B4-BE49-F238E27FC236}">
              <a16:creationId xmlns:a16="http://schemas.microsoft.com/office/drawing/2014/main" id="{00000000-0008-0000-0300-000024C6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24</xdr:col>
      <xdr:colOff>311943</xdr:colOff>
      <xdr:row>31</xdr:row>
      <xdr:rowOff>16668</xdr:rowOff>
    </xdr:from>
    <xdr:to>
      <xdr:col>31</xdr:col>
      <xdr:colOff>188118</xdr:colOff>
      <xdr:row>46</xdr:row>
      <xdr:rowOff>45243</xdr:rowOff>
    </xdr:to>
    <xdr:graphicFrame macro="">
      <xdr:nvGraphicFramePr>
        <xdr:cNvPr id="4" name="Chart 3">
          <a:extLst>
            <a:ext uri="{FF2B5EF4-FFF2-40B4-BE49-F238E27FC236}">
              <a16:creationId xmlns:a16="http://schemas.microsoft.com/office/drawing/2014/main" id="{307C9787-8E9B-F24A-84A9-9C723B9C9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5" name="Chart 4">
          <a:extLst>
            <a:ext uri="{FF2B5EF4-FFF2-40B4-BE49-F238E27FC236}">
              <a16:creationId xmlns:a16="http://schemas.microsoft.com/office/drawing/2014/main" id="{6446F789-FE02-0B41-A25E-15D8F698E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a:extLst>
            <a:ext uri="{FF2B5EF4-FFF2-40B4-BE49-F238E27FC236}">
              <a16:creationId xmlns:a16="http://schemas.microsoft.com/office/drawing/2014/main" id="{00000000-0008-0000-0500-000059C51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a:extLst>
            <a:ext uri="{FF2B5EF4-FFF2-40B4-BE49-F238E27FC236}">
              <a16:creationId xmlns:a16="http://schemas.microsoft.com/office/drawing/2014/main" id="{00000000-0008-0000-0600-00009D6B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hepard/Downloads/Max.Cap.Growth.Lookup.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Operable"/>
      <sheetName val="Retired and Cancelled"/>
      <sheetName val="Annual Additions"/>
      <sheetName val="Hydro"/>
      <sheetName val="Wind"/>
      <sheetName val="Solar PV"/>
      <sheetName val="Offshore Wind"/>
      <sheetName val="MCGLT"/>
    </sheetNames>
    <sheetDataSet>
      <sheetData sheetId="0"/>
      <sheetData sheetId="1"/>
      <sheetData sheetId="2"/>
      <sheetData sheetId="3">
        <row r="30">
          <cell r="W30">
            <v>112.5</v>
          </cell>
          <cell r="X30">
            <v>112.5</v>
          </cell>
        </row>
        <row r="31">
          <cell r="W31">
            <v>189.4</v>
          </cell>
          <cell r="X31">
            <v>76.900000000000006</v>
          </cell>
        </row>
        <row r="32">
          <cell r="W32">
            <v>195.9</v>
          </cell>
          <cell r="X32">
            <v>6.5</v>
          </cell>
        </row>
        <row r="33">
          <cell r="W33">
            <v>200.1</v>
          </cell>
          <cell r="X33">
            <v>4.2</v>
          </cell>
        </row>
        <row r="34">
          <cell r="W34">
            <v>324.5</v>
          </cell>
          <cell r="X34">
            <v>124.39999999999999</v>
          </cell>
        </row>
        <row r="35">
          <cell r="W35">
            <v>324.5</v>
          </cell>
          <cell r="X35">
            <v>0</v>
          </cell>
        </row>
        <row r="36">
          <cell r="W36">
            <v>324.5</v>
          </cell>
          <cell r="X36">
            <v>0</v>
          </cell>
        </row>
        <row r="37">
          <cell r="W37">
            <v>344.3</v>
          </cell>
          <cell r="X37">
            <v>19.8</v>
          </cell>
        </row>
        <row r="38">
          <cell r="W38">
            <v>521.70000000000005</v>
          </cell>
          <cell r="X38">
            <v>177.39999999999998</v>
          </cell>
        </row>
        <row r="39">
          <cell r="W39">
            <v>1198</v>
          </cell>
          <cell r="X39">
            <v>676.29999999999984</v>
          </cell>
        </row>
        <row r="40">
          <cell r="W40">
            <v>1254.0999999999999</v>
          </cell>
          <cell r="X40">
            <v>56.1</v>
          </cell>
        </row>
        <row r="41">
          <cell r="W41">
            <v>2770.1000000000004</v>
          </cell>
          <cell r="X41">
            <v>1516.0000000000002</v>
          </cell>
        </row>
        <row r="42">
          <cell r="W42">
            <v>3431.1000000000004</v>
          </cell>
          <cell r="X42">
            <v>661</v>
          </cell>
        </row>
        <row r="43">
          <cell r="W43">
            <v>5050.4000000000005</v>
          </cell>
          <cell r="X43">
            <v>1619.3</v>
          </cell>
        </row>
        <row r="44">
          <cell r="W44">
            <v>7233.7000000000007</v>
          </cell>
          <cell r="X44">
            <v>2183.2999999999997</v>
          </cell>
        </row>
        <row r="45">
          <cell r="W45">
            <v>9882.1000000000022</v>
          </cell>
          <cell r="X45">
            <v>2648.4000000000024</v>
          </cell>
        </row>
        <row r="46">
          <cell r="W46">
            <v>15200.900000000001</v>
          </cell>
          <cell r="X46">
            <v>5318.8</v>
          </cell>
        </row>
        <row r="47">
          <cell r="W47">
            <v>23698.300000000003</v>
          </cell>
          <cell r="X47">
            <v>8497.4000000000015</v>
          </cell>
        </row>
        <row r="48">
          <cell r="W48">
            <v>33619.800000000003</v>
          </cell>
          <cell r="X48">
            <v>9921.4999999999982</v>
          </cell>
        </row>
        <row r="49">
          <cell r="W49">
            <v>38303.300000000003</v>
          </cell>
          <cell r="X49">
            <v>4683.5</v>
          </cell>
        </row>
        <row r="50">
          <cell r="W50">
            <v>45186.100000000006</v>
          </cell>
          <cell r="X50">
            <v>6882.7999999999993</v>
          </cell>
        </row>
        <row r="51">
          <cell r="W51">
            <v>58455.500000000007</v>
          </cell>
          <cell r="X51">
            <v>13269.400000000003</v>
          </cell>
        </row>
        <row r="52">
          <cell r="W52">
            <v>59314.600000000006</v>
          </cell>
          <cell r="X52">
            <v>859.09999999999991</v>
          </cell>
        </row>
        <row r="53">
          <cell r="W53">
            <v>64258.500000000007</v>
          </cell>
          <cell r="X53">
            <v>4943.9000000000005</v>
          </cell>
        </row>
        <row r="54">
          <cell r="W54">
            <v>72473.200000000012</v>
          </cell>
          <cell r="X54">
            <v>8214.7000000000007</v>
          </cell>
        </row>
        <row r="61">
          <cell r="W61">
            <v>112.5</v>
          </cell>
          <cell r="X61">
            <v>112.5</v>
          </cell>
        </row>
        <row r="62">
          <cell r="W62">
            <v>189.4</v>
          </cell>
          <cell r="X62">
            <v>76.900000000000006</v>
          </cell>
        </row>
        <row r="63">
          <cell r="W63">
            <v>195.9</v>
          </cell>
          <cell r="X63">
            <v>6.5</v>
          </cell>
        </row>
        <row r="64">
          <cell r="W64">
            <v>200.1</v>
          </cell>
          <cell r="X64">
            <v>4.2</v>
          </cell>
        </row>
        <row r="65">
          <cell r="W65">
            <v>324.5</v>
          </cell>
          <cell r="X65">
            <v>124.39999999999999</v>
          </cell>
        </row>
        <row r="66">
          <cell r="W66">
            <v>324.5</v>
          </cell>
          <cell r="X66">
            <v>0</v>
          </cell>
        </row>
        <row r="67">
          <cell r="W67">
            <v>324.5</v>
          </cell>
          <cell r="X67">
            <v>0</v>
          </cell>
        </row>
        <row r="68">
          <cell r="W68">
            <v>344.3</v>
          </cell>
          <cell r="X68">
            <v>19.8</v>
          </cell>
        </row>
        <row r="69">
          <cell r="W69">
            <v>521.70000000000005</v>
          </cell>
          <cell r="X69">
            <v>177.39999999999998</v>
          </cell>
        </row>
        <row r="70">
          <cell r="W70">
            <v>1198</v>
          </cell>
          <cell r="X70">
            <v>676.29999999999984</v>
          </cell>
        </row>
        <row r="71">
          <cell r="W71">
            <v>1254.0999999999999</v>
          </cell>
          <cell r="X71">
            <v>56.1</v>
          </cell>
        </row>
        <row r="72">
          <cell r="W72">
            <v>2770.1000000000004</v>
          </cell>
          <cell r="X72">
            <v>1516.0000000000002</v>
          </cell>
        </row>
        <row r="73">
          <cell r="W73">
            <v>3431.1000000000004</v>
          </cell>
          <cell r="X73">
            <v>661</v>
          </cell>
        </row>
        <row r="74">
          <cell r="W74">
            <v>5050.4000000000005</v>
          </cell>
          <cell r="X74">
            <v>1619.3</v>
          </cell>
        </row>
        <row r="75">
          <cell r="W75">
            <v>7233.7000000000007</v>
          </cell>
          <cell r="X75">
            <v>2183.2999999999997</v>
          </cell>
        </row>
        <row r="76">
          <cell r="W76">
            <v>9882.1000000000022</v>
          </cell>
          <cell r="X76">
            <v>2648.4000000000024</v>
          </cell>
        </row>
        <row r="77">
          <cell r="W77">
            <v>15200.900000000001</v>
          </cell>
          <cell r="X77">
            <v>5318.8</v>
          </cell>
        </row>
        <row r="78">
          <cell r="W78">
            <v>23698.300000000003</v>
          </cell>
          <cell r="X78">
            <v>8497.4000000000015</v>
          </cell>
        </row>
        <row r="79">
          <cell r="W79">
            <v>33619.800000000003</v>
          </cell>
          <cell r="X79">
            <v>9921.4999999999982</v>
          </cell>
        </row>
        <row r="80">
          <cell r="W80">
            <v>58455.500000000007</v>
          </cell>
          <cell r="X80">
            <v>13269.400000000003</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4" x14ac:dyDescent="0.2">
      <c r="A1" s="1" t="s">
        <v>0</v>
      </c>
      <c r="B1" s="2" t="s">
        <v>1</v>
      </c>
    </row>
    <row r="2" spans="1:4" ht="15" customHeight="1" x14ac:dyDescent="0.15">
      <c r="B2" s="2" t="s">
        <v>2</v>
      </c>
    </row>
    <row r="3" spans="1:4" x14ac:dyDescent="0.2">
      <c r="A3" s="1" t="s">
        <v>3</v>
      </c>
      <c r="B3" s="3" t="s">
        <v>4</v>
      </c>
      <c r="D3" s="3" t="s">
        <v>5</v>
      </c>
    </row>
    <row r="4" spans="1:4" x14ac:dyDescent="0.2">
      <c r="B4" s="4" t="s">
        <v>6</v>
      </c>
      <c r="D4" s="5" t="s">
        <v>7</v>
      </c>
    </row>
    <row r="5" spans="1:4" x14ac:dyDescent="0.2">
      <c r="B5" s="4">
        <v>2018</v>
      </c>
      <c r="D5" s="4">
        <v>2012</v>
      </c>
    </row>
    <row r="6" spans="1:4" x14ac:dyDescent="0.2">
      <c r="B6" s="5" t="s">
        <v>8</v>
      </c>
      <c r="D6" s="5" t="s">
        <v>9</v>
      </c>
    </row>
    <row r="7" spans="1:4" x14ac:dyDescent="0.2">
      <c r="B7" s="5" t="s">
        <v>10</v>
      </c>
      <c r="D7" s="5" t="s">
        <v>11</v>
      </c>
    </row>
    <row r="8" spans="1:4" x14ac:dyDescent="0.2">
      <c r="B8" s="5" t="s">
        <v>12</v>
      </c>
      <c r="D8" s="5" t="s">
        <v>13</v>
      </c>
    </row>
    <row r="10" spans="1:4" x14ac:dyDescent="0.2">
      <c r="B10" s="3" t="s">
        <v>14</v>
      </c>
      <c r="D10" s="3" t="s">
        <v>15</v>
      </c>
    </row>
    <row r="11" spans="1:4" x14ac:dyDescent="0.2">
      <c r="B11" s="5" t="s">
        <v>16</v>
      </c>
      <c r="D11" s="5" t="s">
        <v>17</v>
      </c>
    </row>
    <row r="12" spans="1:4" x14ac:dyDescent="0.2">
      <c r="B12" s="4">
        <v>2012</v>
      </c>
      <c r="D12" s="4">
        <v>2020</v>
      </c>
    </row>
    <row r="13" spans="1:4" x14ac:dyDescent="0.2">
      <c r="B13" s="5" t="s">
        <v>18</v>
      </c>
      <c r="D13" s="5" t="s">
        <v>19</v>
      </c>
    </row>
    <row r="14" spans="1:4" x14ac:dyDescent="0.2">
      <c r="B14" s="6" t="s">
        <v>20</v>
      </c>
      <c r="D14" s="6" t="s">
        <v>21</v>
      </c>
    </row>
    <row r="15" spans="1:4" x14ac:dyDescent="0.2">
      <c r="B15" s="5" t="s">
        <v>22</v>
      </c>
      <c r="D15" s="5" t="s">
        <v>23</v>
      </c>
    </row>
    <row r="17" spans="1:2" x14ac:dyDescent="0.2">
      <c r="B17" s="3" t="s">
        <v>24</v>
      </c>
    </row>
    <row r="18" spans="1:2" x14ac:dyDescent="0.2">
      <c r="B18" s="5" t="s">
        <v>25</v>
      </c>
    </row>
    <row r="19" spans="1:2" x14ac:dyDescent="0.2">
      <c r="B19" s="4">
        <v>2020</v>
      </c>
    </row>
    <row r="20" spans="1:2" x14ac:dyDescent="0.2">
      <c r="B20" s="5" t="s">
        <v>26</v>
      </c>
    </row>
    <row r="21" spans="1:2" ht="15.75" customHeight="1" x14ac:dyDescent="0.2">
      <c r="B21" s="6" t="s">
        <v>27</v>
      </c>
    </row>
    <row r="22" spans="1:2" ht="15.75" customHeight="1" x14ac:dyDescent="0.2">
      <c r="B22" s="5" t="s">
        <v>28</v>
      </c>
    </row>
    <row r="23" spans="1:2" ht="15.75" customHeight="1" x14ac:dyDescent="0.2">
      <c r="B23" s="6"/>
    </row>
    <row r="24" spans="1:2" ht="15.75" customHeight="1" x14ac:dyDescent="0.2">
      <c r="A24" s="5" t="s">
        <v>29</v>
      </c>
      <c r="B24" s="5">
        <v>2.5</v>
      </c>
    </row>
    <row r="25" spans="1:2" ht="15.75" customHeight="1" x14ac:dyDescent="0.2">
      <c r="B25" s="6"/>
    </row>
    <row r="26" spans="1:2" ht="15.75" customHeight="1" x14ac:dyDescent="0.2">
      <c r="B26" s="7" t="s">
        <v>30</v>
      </c>
    </row>
    <row r="27" spans="1:2" ht="15.75" customHeight="1" x14ac:dyDescent="0.2">
      <c r="B27" s="8" t="s">
        <v>31</v>
      </c>
    </row>
    <row r="28" spans="1:2" ht="15.75" customHeight="1" x14ac:dyDescent="0.15"/>
    <row r="29" spans="1:2" ht="15.75" customHeight="1" x14ac:dyDescent="0.2">
      <c r="A29" s="1" t="s">
        <v>32</v>
      </c>
    </row>
    <row r="30" spans="1:2" ht="15.75" customHeight="1" x14ac:dyDescent="0.2">
      <c r="A30" s="5" t="s">
        <v>33</v>
      </c>
    </row>
    <row r="31" spans="1:2" ht="15.75" customHeight="1" x14ac:dyDescent="0.2">
      <c r="A31" s="5" t="s">
        <v>34</v>
      </c>
    </row>
    <row r="32" spans="1:2" ht="15.75" customHeight="1" x14ac:dyDescent="0.2">
      <c r="A32" s="5" t="s">
        <v>35</v>
      </c>
    </row>
    <row r="33" spans="1:5" ht="15.75" customHeight="1" x14ac:dyDescent="0.2">
      <c r="A33" s="5" t="s">
        <v>36</v>
      </c>
    </row>
    <row r="34" spans="1:5" ht="15.75" customHeight="1" x14ac:dyDescent="0.15"/>
    <row r="35" spans="1:5" ht="15.75" customHeight="1" x14ac:dyDescent="0.2">
      <c r="A35" s="9" t="s">
        <v>37</v>
      </c>
    </row>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B43" s="6"/>
    </row>
    <row r="44" spans="1:5" ht="15.75" customHeight="1" x14ac:dyDescent="0.2">
      <c r="B44" s="6"/>
    </row>
    <row r="45" spans="1:5" ht="15.75" customHeight="1" x14ac:dyDescent="0.2">
      <c r="B45" s="6"/>
    </row>
    <row r="46" spans="1:5" ht="15.75" customHeight="1" x14ac:dyDescent="0.2">
      <c r="B46" s="6"/>
    </row>
    <row r="47" spans="1:5" ht="15.75" customHeight="1" x14ac:dyDescent="0.2">
      <c r="A47" s="1"/>
      <c r="B47" s="6"/>
    </row>
    <row r="48" spans="1:5" ht="15.75" customHeight="1" x14ac:dyDescent="0.2">
      <c r="A48" s="3"/>
      <c r="B48" s="3" t="s">
        <v>38</v>
      </c>
      <c r="C48" s="3" t="s">
        <v>39</v>
      </c>
      <c r="D48" s="3" t="s">
        <v>40</v>
      </c>
      <c r="E48" s="3" t="s">
        <v>41</v>
      </c>
    </row>
    <row r="49" spans="1:5" ht="15.75" customHeight="1" x14ac:dyDescent="0.2">
      <c r="A49" s="1" t="s">
        <v>42</v>
      </c>
      <c r="B49" s="5" t="s">
        <v>43</v>
      </c>
      <c r="C49" s="10" t="s">
        <v>44</v>
      </c>
      <c r="D49" s="10" t="s">
        <v>45</v>
      </c>
      <c r="E49" s="10" t="s">
        <v>46</v>
      </c>
    </row>
    <row r="50" spans="1:5" ht="15.75" customHeight="1" x14ac:dyDescent="0.2">
      <c r="A50" s="1" t="s">
        <v>47</v>
      </c>
      <c r="B50" s="5" t="s">
        <v>43</v>
      </c>
      <c r="C50" s="10" t="s">
        <v>44</v>
      </c>
      <c r="D50" s="10" t="s">
        <v>45</v>
      </c>
      <c r="E50" s="10" t="s">
        <v>46</v>
      </c>
    </row>
    <row r="51" spans="1:5" ht="15.75" customHeight="1" x14ac:dyDescent="0.2">
      <c r="A51" s="1" t="s">
        <v>48</v>
      </c>
      <c r="B51" s="5" t="s">
        <v>43</v>
      </c>
      <c r="C51" s="10" t="s">
        <v>44</v>
      </c>
      <c r="D51" s="10" t="s">
        <v>45</v>
      </c>
      <c r="E51" s="10" t="s">
        <v>49</v>
      </c>
    </row>
    <row r="52" spans="1:5" ht="15.75" customHeight="1" x14ac:dyDescent="0.2">
      <c r="A52" s="1" t="s">
        <v>50</v>
      </c>
      <c r="B52" s="5" t="s">
        <v>51</v>
      </c>
      <c r="C52" s="10" t="s">
        <v>52</v>
      </c>
      <c r="D52" s="10" t="s">
        <v>45</v>
      </c>
      <c r="E52" s="10" t="s">
        <v>53</v>
      </c>
    </row>
    <row r="53" spans="1:5" ht="15.75" customHeight="1" x14ac:dyDescent="0.2">
      <c r="A53" s="1" t="s">
        <v>54</v>
      </c>
      <c r="B53" s="5" t="s">
        <v>55</v>
      </c>
      <c r="C53" s="10" t="s">
        <v>56</v>
      </c>
      <c r="D53" s="10" t="s">
        <v>57</v>
      </c>
      <c r="E53" s="10" t="s">
        <v>58</v>
      </c>
    </row>
    <row r="54" spans="1:5" ht="15.75" customHeight="1" x14ac:dyDescent="0.2">
      <c r="A54" s="1" t="s">
        <v>59</v>
      </c>
      <c r="B54" s="5" t="s">
        <v>55</v>
      </c>
      <c r="C54" s="10" t="s">
        <v>56</v>
      </c>
      <c r="D54" s="10" t="s">
        <v>57</v>
      </c>
      <c r="E54" s="10" t="s">
        <v>58</v>
      </c>
    </row>
    <row r="55" spans="1:5" ht="15.75" customHeight="1" x14ac:dyDescent="0.2">
      <c r="A55" s="1" t="s">
        <v>60</v>
      </c>
      <c r="B55" s="10" t="s">
        <v>61</v>
      </c>
      <c r="C55" s="10" t="s">
        <v>44</v>
      </c>
      <c r="D55" s="10" t="s">
        <v>45</v>
      </c>
      <c r="E55" s="10" t="s">
        <v>46</v>
      </c>
    </row>
    <row r="56" spans="1:5" ht="15.75" customHeight="1" x14ac:dyDescent="0.2">
      <c r="A56" s="1" t="s">
        <v>62</v>
      </c>
      <c r="B56" s="5" t="s">
        <v>43</v>
      </c>
      <c r="C56" s="10" t="s">
        <v>44</v>
      </c>
      <c r="D56" s="10" t="s">
        <v>45</v>
      </c>
      <c r="E56" s="10" t="s">
        <v>46</v>
      </c>
    </row>
    <row r="57" spans="1:5" ht="15.75" customHeight="1" x14ac:dyDescent="0.2">
      <c r="A57" s="1" t="s">
        <v>63</v>
      </c>
      <c r="B57" s="5" t="s">
        <v>51</v>
      </c>
      <c r="C57" s="10" t="s">
        <v>44</v>
      </c>
      <c r="D57" s="10" t="s">
        <v>45</v>
      </c>
      <c r="E57" s="10" t="s">
        <v>64</v>
      </c>
    </row>
    <row r="58" spans="1:5" ht="15.75" customHeight="1" x14ac:dyDescent="0.2">
      <c r="A58" s="1" t="s">
        <v>65</v>
      </c>
      <c r="B58" s="5" t="s">
        <v>43</v>
      </c>
      <c r="C58" s="10" t="s">
        <v>44</v>
      </c>
      <c r="D58" s="10" t="s">
        <v>45</v>
      </c>
      <c r="E58" s="10" t="s">
        <v>46</v>
      </c>
    </row>
    <row r="59" spans="1:5" ht="15.75" customHeight="1" x14ac:dyDescent="0.2">
      <c r="A59" s="1" t="s">
        <v>66</v>
      </c>
      <c r="B59" s="5" t="s">
        <v>43</v>
      </c>
      <c r="C59" s="10" t="s">
        <v>44</v>
      </c>
      <c r="D59" s="10" t="s">
        <v>45</v>
      </c>
      <c r="E59" s="10" t="s">
        <v>46</v>
      </c>
    </row>
    <row r="60" spans="1:5" ht="15.75" customHeight="1" x14ac:dyDescent="0.15"/>
    <row r="61" spans="1:5" ht="15.75" customHeight="1" x14ac:dyDescent="0.15"/>
    <row r="62" spans="1:5" ht="15.75" customHeight="1" x14ac:dyDescent="0.2">
      <c r="A62" s="11">
        <v>1</v>
      </c>
      <c r="B62" s="12" t="s">
        <v>67</v>
      </c>
    </row>
    <row r="63" spans="1:5" ht="15.75" customHeight="1" x14ac:dyDescent="0.15"/>
    <row r="64" spans="1:5" ht="15.75" customHeight="1" x14ac:dyDescent="0.2">
      <c r="A64" s="1" t="s">
        <v>68</v>
      </c>
    </row>
    <row r="65" spans="1:1" ht="15.75" customHeight="1" x14ac:dyDescent="0.2">
      <c r="A65" s="5" t="s">
        <v>69</v>
      </c>
    </row>
    <row r="66" spans="1:1" ht="15.75" customHeight="1" x14ac:dyDescent="0.2">
      <c r="A66" s="5" t="s">
        <v>70</v>
      </c>
    </row>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3" t="s">
        <v>71</v>
      </c>
      <c r="B1" s="13"/>
      <c r="C1" s="13"/>
      <c r="D1" s="13"/>
      <c r="E1" s="13"/>
      <c r="F1" s="13"/>
      <c r="G1" s="13"/>
      <c r="H1" s="13"/>
      <c r="I1" s="13"/>
      <c r="J1" s="13"/>
      <c r="K1" s="13"/>
      <c r="L1" s="13"/>
    </row>
    <row r="2" spans="1:12" ht="42" x14ac:dyDescent="0.15">
      <c r="A2" s="14" t="s">
        <v>72</v>
      </c>
      <c r="B2" s="15" t="s">
        <v>73</v>
      </c>
      <c r="C2" s="14" t="s">
        <v>74</v>
      </c>
      <c r="D2" s="15" t="s">
        <v>75</v>
      </c>
      <c r="E2" s="16" t="s">
        <v>76</v>
      </c>
      <c r="F2" s="16" t="s">
        <v>77</v>
      </c>
      <c r="G2" s="17" t="s">
        <v>78</v>
      </c>
      <c r="H2" s="16" t="s">
        <v>79</v>
      </c>
      <c r="I2" s="16" t="s">
        <v>80</v>
      </c>
      <c r="J2" s="18" t="s">
        <v>81</v>
      </c>
      <c r="K2" s="19" t="s">
        <v>82</v>
      </c>
      <c r="L2" s="16" t="s">
        <v>83</v>
      </c>
    </row>
    <row r="3" spans="1:12" ht="14" x14ac:dyDescent="0.15">
      <c r="A3" s="20">
        <v>195</v>
      </c>
      <c r="B3" s="21" t="s">
        <v>84</v>
      </c>
      <c r="C3" s="20">
        <v>2</v>
      </c>
      <c r="D3" s="21" t="s">
        <v>85</v>
      </c>
      <c r="E3" s="22" t="s">
        <v>86</v>
      </c>
      <c r="F3" s="22" t="s">
        <v>87</v>
      </c>
      <c r="G3" s="23" t="s">
        <v>88</v>
      </c>
      <c r="H3" s="22" t="s">
        <v>89</v>
      </c>
      <c r="I3" s="22" t="s">
        <v>90</v>
      </c>
      <c r="J3" s="24" t="s">
        <v>91</v>
      </c>
      <c r="K3" s="25">
        <v>53</v>
      </c>
      <c r="L3" s="22">
        <v>1963</v>
      </c>
    </row>
    <row r="4" spans="1:12" ht="14" x14ac:dyDescent="0.15">
      <c r="A4" s="20">
        <v>195</v>
      </c>
      <c r="B4" s="21" t="s">
        <v>84</v>
      </c>
      <c r="C4" s="20">
        <v>3</v>
      </c>
      <c r="D4" s="21" t="s">
        <v>92</v>
      </c>
      <c r="E4" s="22" t="s">
        <v>86</v>
      </c>
      <c r="F4" s="22" t="s">
        <v>93</v>
      </c>
      <c r="G4" s="23" t="s">
        <v>88</v>
      </c>
      <c r="H4" s="22" t="s">
        <v>94</v>
      </c>
      <c r="I4" s="22" t="s">
        <v>95</v>
      </c>
      <c r="J4" s="24" t="s">
        <v>96</v>
      </c>
      <c r="K4" s="25">
        <v>55.5</v>
      </c>
      <c r="L4" s="22">
        <v>1954</v>
      </c>
    </row>
    <row r="5" spans="1:12" ht="14" x14ac:dyDescent="0.15">
      <c r="A5" s="20">
        <v>195</v>
      </c>
      <c r="B5" s="21" t="s">
        <v>84</v>
      </c>
      <c r="C5" s="20">
        <v>3</v>
      </c>
      <c r="D5" s="21" t="s">
        <v>92</v>
      </c>
      <c r="E5" s="22" t="s">
        <v>86</v>
      </c>
      <c r="F5" s="22" t="s">
        <v>93</v>
      </c>
      <c r="G5" s="23" t="s">
        <v>97</v>
      </c>
      <c r="H5" s="22" t="s">
        <v>94</v>
      </c>
      <c r="I5" s="22" t="s">
        <v>95</v>
      </c>
      <c r="J5" s="24" t="s">
        <v>96</v>
      </c>
      <c r="K5" s="25">
        <v>55.5</v>
      </c>
      <c r="L5" s="22">
        <v>1954</v>
      </c>
    </row>
    <row r="6" spans="1:12" ht="14" x14ac:dyDescent="0.15">
      <c r="A6" s="20">
        <v>195</v>
      </c>
      <c r="B6" s="21" t="s">
        <v>84</v>
      </c>
      <c r="C6" s="20">
        <v>3</v>
      </c>
      <c r="D6" s="21" t="s">
        <v>92</v>
      </c>
      <c r="E6" s="22" t="s">
        <v>86</v>
      </c>
      <c r="F6" s="22" t="s">
        <v>93</v>
      </c>
      <c r="G6" s="23" t="s">
        <v>98</v>
      </c>
      <c r="H6" s="22" t="s">
        <v>99</v>
      </c>
      <c r="I6" s="22" t="s">
        <v>100</v>
      </c>
      <c r="J6" s="24" t="s">
        <v>101</v>
      </c>
      <c r="K6" s="25">
        <v>362</v>
      </c>
      <c r="L6" s="22">
        <v>1969</v>
      </c>
    </row>
    <row r="7" spans="1:12" ht="14" x14ac:dyDescent="0.15">
      <c r="A7" s="20">
        <v>195</v>
      </c>
      <c r="B7" s="21" t="s">
        <v>84</v>
      </c>
      <c r="C7" s="20">
        <v>3</v>
      </c>
      <c r="D7" s="21" t="s">
        <v>92</v>
      </c>
      <c r="E7" s="22" t="s">
        <v>86</v>
      </c>
      <c r="F7" s="22" t="s">
        <v>93</v>
      </c>
      <c r="G7" s="23" t="s">
        <v>102</v>
      </c>
      <c r="H7" s="22" t="s">
        <v>99</v>
      </c>
      <c r="I7" s="22" t="s">
        <v>100</v>
      </c>
      <c r="J7" s="24" t="s">
        <v>101</v>
      </c>
      <c r="K7" s="25">
        <v>756.5</v>
      </c>
      <c r="L7" s="22">
        <v>1971</v>
      </c>
    </row>
    <row r="8" spans="1:12" ht="14" x14ac:dyDescent="0.15">
      <c r="A8" s="20">
        <v>195</v>
      </c>
      <c r="B8" s="21" t="s">
        <v>84</v>
      </c>
      <c r="C8" s="20">
        <v>3</v>
      </c>
      <c r="D8" s="21" t="s">
        <v>92</v>
      </c>
      <c r="E8" s="22" t="s">
        <v>86</v>
      </c>
      <c r="F8" s="22" t="s">
        <v>93</v>
      </c>
      <c r="G8" s="23" t="s">
        <v>103</v>
      </c>
      <c r="H8" s="22" t="s">
        <v>104</v>
      </c>
      <c r="I8" s="22" t="s">
        <v>95</v>
      </c>
      <c r="J8" s="24" t="s">
        <v>105</v>
      </c>
      <c r="K8" s="25">
        <v>175.6</v>
      </c>
      <c r="L8" s="22">
        <v>2000</v>
      </c>
    </row>
    <row r="9" spans="1:12" ht="14" x14ac:dyDescent="0.15">
      <c r="A9" s="20">
        <v>195</v>
      </c>
      <c r="B9" s="21" t="s">
        <v>84</v>
      </c>
      <c r="C9" s="20">
        <v>3</v>
      </c>
      <c r="D9" s="21" t="s">
        <v>92</v>
      </c>
      <c r="E9" s="22" t="s">
        <v>86</v>
      </c>
      <c r="F9" s="22" t="s">
        <v>93</v>
      </c>
      <c r="G9" s="23" t="s">
        <v>106</v>
      </c>
      <c r="H9" s="22" t="s">
        <v>104</v>
      </c>
      <c r="I9" s="22" t="s">
        <v>95</v>
      </c>
      <c r="J9" s="24" t="s">
        <v>105</v>
      </c>
      <c r="K9" s="25">
        <v>175.6</v>
      </c>
      <c r="L9" s="22">
        <v>2000</v>
      </c>
    </row>
    <row r="10" spans="1:12" ht="14" x14ac:dyDescent="0.15">
      <c r="A10" s="20">
        <v>195</v>
      </c>
      <c r="B10" s="21" t="s">
        <v>84</v>
      </c>
      <c r="C10" s="20">
        <v>3</v>
      </c>
      <c r="D10" s="21" t="s">
        <v>92</v>
      </c>
      <c r="E10" s="22" t="s">
        <v>86</v>
      </c>
      <c r="F10" s="22" t="s">
        <v>93</v>
      </c>
      <c r="G10" s="23" t="s">
        <v>107</v>
      </c>
      <c r="H10" s="22" t="s">
        <v>104</v>
      </c>
      <c r="I10" s="22" t="s">
        <v>95</v>
      </c>
      <c r="J10" s="24" t="s">
        <v>105</v>
      </c>
      <c r="K10" s="25">
        <v>200</v>
      </c>
      <c r="L10" s="22">
        <v>2000</v>
      </c>
    </row>
    <row r="11" spans="1:12" ht="14" x14ac:dyDescent="0.15">
      <c r="A11" s="20">
        <v>195</v>
      </c>
      <c r="B11" s="21" t="s">
        <v>84</v>
      </c>
      <c r="C11" s="20">
        <v>3</v>
      </c>
      <c r="D11" s="21" t="s">
        <v>92</v>
      </c>
      <c r="E11" s="22" t="s">
        <v>86</v>
      </c>
      <c r="F11" s="22" t="s">
        <v>93</v>
      </c>
      <c r="G11" s="23" t="s">
        <v>108</v>
      </c>
      <c r="H11" s="22" t="s">
        <v>104</v>
      </c>
      <c r="I11" s="22" t="s">
        <v>95</v>
      </c>
      <c r="J11" s="24" t="s">
        <v>105</v>
      </c>
      <c r="K11" s="25">
        <v>178.6</v>
      </c>
      <c r="L11" s="22">
        <v>2000</v>
      </c>
    </row>
    <row r="12" spans="1:12" ht="14" x14ac:dyDescent="0.15">
      <c r="A12" s="20">
        <v>195</v>
      </c>
      <c r="B12" s="21" t="s">
        <v>84</v>
      </c>
      <c r="C12" s="20">
        <v>3</v>
      </c>
      <c r="D12" s="21" t="s">
        <v>92</v>
      </c>
      <c r="E12" s="22" t="s">
        <v>86</v>
      </c>
      <c r="F12" s="22" t="s">
        <v>93</v>
      </c>
      <c r="G12" s="23" t="s">
        <v>109</v>
      </c>
      <c r="H12" s="22" t="s">
        <v>104</v>
      </c>
      <c r="I12" s="22" t="s">
        <v>95</v>
      </c>
      <c r="J12" s="24" t="s">
        <v>105</v>
      </c>
      <c r="K12" s="25">
        <v>178.6</v>
      </c>
      <c r="L12" s="22">
        <v>2000</v>
      </c>
    </row>
    <row r="13" spans="1:12" ht="14" x14ac:dyDescent="0.15">
      <c r="A13" s="20">
        <v>195</v>
      </c>
      <c r="B13" s="21" t="s">
        <v>84</v>
      </c>
      <c r="C13" s="20">
        <v>3</v>
      </c>
      <c r="D13" s="21" t="s">
        <v>92</v>
      </c>
      <c r="E13" s="22" t="s">
        <v>86</v>
      </c>
      <c r="F13" s="22" t="s">
        <v>93</v>
      </c>
      <c r="G13" s="23" t="s">
        <v>110</v>
      </c>
      <c r="H13" s="22" t="s">
        <v>104</v>
      </c>
      <c r="I13" s="22" t="s">
        <v>95</v>
      </c>
      <c r="J13" s="24" t="s">
        <v>105</v>
      </c>
      <c r="K13" s="25">
        <v>200</v>
      </c>
      <c r="L13" s="22">
        <v>2000</v>
      </c>
    </row>
    <row r="14" spans="1:12" ht="14" x14ac:dyDescent="0.15">
      <c r="A14" s="20">
        <v>195</v>
      </c>
      <c r="B14" s="21" t="s">
        <v>84</v>
      </c>
      <c r="C14" s="20">
        <v>4</v>
      </c>
      <c r="D14" s="21" t="s">
        <v>111</v>
      </c>
      <c r="E14" s="22" t="s">
        <v>86</v>
      </c>
      <c r="F14" s="22" t="s">
        <v>112</v>
      </c>
      <c r="G14" s="23" t="s">
        <v>88</v>
      </c>
      <c r="H14" s="22" t="s">
        <v>89</v>
      </c>
      <c r="I14" s="22" t="s">
        <v>90</v>
      </c>
      <c r="J14" s="24" t="s">
        <v>91</v>
      </c>
      <c r="K14" s="25">
        <v>74.7</v>
      </c>
      <c r="L14" s="22">
        <v>1967</v>
      </c>
    </row>
    <row r="15" spans="1:12" ht="14" x14ac:dyDescent="0.15">
      <c r="A15" s="20">
        <v>195</v>
      </c>
      <c r="B15" s="21" t="s">
        <v>84</v>
      </c>
      <c r="C15" s="20">
        <v>4</v>
      </c>
      <c r="D15" s="21" t="s">
        <v>111</v>
      </c>
      <c r="E15" s="22" t="s">
        <v>86</v>
      </c>
      <c r="F15" s="22" t="s">
        <v>112</v>
      </c>
      <c r="G15" s="23" t="s">
        <v>97</v>
      </c>
      <c r="H15" s="22" t="s">
        <v>89</v>
      </c>
      <c r="I15" s="22" t="s">
        <v>90</v>
      </c>
      <c r="J15" s="24" t="s">
        <v>91</v>
      </c>
      <c r="K15" s="25">
        <v>74.7</v>
      </c>
      <c r="L15" s="22">
        <v>1967</v>
      </c>
    </row>
    <row r="16" spans="1:12" ht="14" x14ac:dyDescent="0.15">
      <c r="A16" s="20">
        <v>195</v>
      </c>
      <c r="B16" s="21" t="s">
        <v>84</v>
      </c>
      <c r="C16" s="20">
        <v>4</v>
      </c>
      <c r="D16" s="21" t="s">
        <v>111</v>
      </c>
      <c r="E16" s="22" t="s">
        <v>86</v>
      </c>
      <c r="F16" s="22" t="s">
        <v>112</v>
      </c>
      <c r="G16" s="23" t="s">
        <v>113</v>
      </c>
      <c r="H16" s="22" t="s">
        <v>89</v>
      </c>
      <c r="I16" s="22" t="s">
        <v>90</v>
      </c>
      <c r="J16" s="24" t="s">
        <v>91</v>
      </c>
      <c r="K16" s="25">
        <v>74.7</v>
      </c>
      <c r="L16" s="22">
        <v>1967</v>
      </c>
    </row>
    <row r="17" spans="1:12" ht="14" x14ac:dyDescent="0.15">
      <c r="A17" s="20">
        <v>195</v>
      </c>
      <c r="B17" s="21" t="s">
        <v>84</v>
      </c>
      <c r="C17" s="20">
        <v>7</v>
      </c>
      <c r="D17" s="21" t="s">
        <v>114</v>
      </c>
      <c r="E17" s="22" t="s">
        <v>86</v>
      </c>
      <c r="F17" s="22" t="s">
        <v>115</v>
      </c>
      <c r="G17" s="23" t="s">
        <v>88</v>
      </c>
      <c r="H17" s="22" t="s">
        <v>94</v>
      </c>
      <c r="I17" s="22" t="s">
        <v>95</v>
      </c>
      <c r="J17" s="24" t="s">
        <v>96</v>
      </c>
      <c r="K17" s="25">
        <v>64</v>
      </c>
      <c r="L17" s="22">
        <v>1949</v>
      </c>
    </row>
    <row r="18" spans="1:12" ht="14" x14ac:dyDescent="0.15">
      <c r="A18" s="20">
        <v>195</v>
      </c>
      <c r="B18" s="21" t="s">
        <v>84</v>
      </c>
      <c r="C18" s="20">
        <v>7</v>
      </c>
      <c r="D18" s="21" t="s">
        <v>114</v>
      </c>
      <c r="E18" s="22" t="s">
        <v>86</v>
      </c>
      <c r="F18" s="22" t="s">
        <v>115</v>
      </c>
      <c r="G18" s="23" t="s">
        <v>97</v>
      </c>
      <c r="H18" s="22" t="s">
        <v>94</v>
      </c>
      <c r="I18" s="22" t="s">
        <v>95</v>
      </c>
      <c r="J18" s="24" t="s">
        <v>96</v>
      </c>
      <c r="K18" s="25">
        <v>66</v>
      </c>
      <c r="L18" s="22">
        <v>1949</v>
      </c>
    </row>
    <row r="19" spans="1:12" ht="14" x14ac:dyDescent="0.15">
      <c r="A19" s="20">
        <v>195</v>
      </c>
      <c r="B19" s="21" t="s">
        <v>84</v>
      </c>
      <c r="C19" s="20">
        <v>8</v>
      </c>
      <c r="D19" s="21" t="s">
        <v>116</v>
      </c>
      <c r="E19" s="22" t="s">
        <v>86</v>
      </c>
      <c r="F19" s="22" t="s">
        <v>117</v>
      </c>
      <c r="G19" s="23" t="s">
        <v>118</v>
      </c>
      <c r="H19" s="22" t="s">
        <v>99</v>
      </c>
      <c r="I19" s="22" t="s">
        <v>100</v>
      </c>
      <c r="J19" s="24" t="s">
        <v>101</v>
      </c>
      <c r="K19" s="25">
        <v>727.7</v>
      </c>
      <c r="L19" s="22">
        <v>1972</v>
      </c>
    </row>
    <row r="20" spans="1:12" ht="14" x14ac:dyDescent="0.15">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15">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15">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15">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15">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15">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15">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15">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15">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15">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15">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15">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15">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15">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15">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15">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15">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15">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15">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15">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15">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15">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15">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15">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15">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15">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15">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15">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15">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15">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15">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15">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15">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15">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15">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15">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15">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15">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15">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15">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15">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15">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15">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15">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15">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15">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15">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15">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15">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15">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15">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15">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15">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15">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15">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15">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15">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15">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15">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15">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15">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15">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15">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15">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15">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15">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15">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15">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15">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15">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15">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15">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15">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15">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15">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15">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15">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15">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15">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15">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15">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15">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15">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15">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15">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15">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15">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15">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15">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15">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15">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15">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15">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15">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15">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15">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15">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15">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15">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15">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15">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15">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15">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15">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15">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15">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15">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15">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15">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15">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15">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15">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15">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15">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15">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15">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15">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15">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15">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15">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15">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15">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15">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15">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15">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15">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15">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15">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15">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15">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15">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15">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15">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15">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15">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15">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15">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15">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15">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15">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15">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15">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15">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15">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15">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15">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15">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15">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15">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15">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15">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15">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15">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15">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15">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15">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15">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15">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15">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15">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15">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15">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15">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15">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15">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15">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15">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15">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15">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15">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15">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15">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15">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15">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15">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15">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15">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15">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15">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15">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15">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15">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15">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15">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15">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15">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15">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15">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15">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15">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15">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15">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15">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15">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15">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15">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15">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15">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15">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15">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15">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15">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15">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15">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15">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15">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15">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15">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15">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15">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15">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15">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15">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15">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15">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15">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15">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15">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15">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15">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15">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15">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15">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15">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15">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15">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15">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15">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15">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15">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15">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15">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15">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15">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15">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15">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15">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15">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15">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15">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15">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15">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15">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15">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15">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15">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15">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15">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15">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15">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15">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15">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15">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15">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15">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15">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15">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15">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15">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15">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15">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15">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15">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15">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15">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15">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15">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15">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15">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15">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15">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15">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15">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15">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15">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15">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15">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15">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15">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15">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15">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15">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15">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15">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15">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15">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15">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15">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15">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15">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15">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15">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15">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15">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15">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15">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15">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15">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15">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15">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15">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15">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15">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15">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15">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15">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15">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15">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15">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15">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15">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15">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15">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15">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15">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15">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15">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15">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15">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15">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15">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15">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15">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15">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15">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15">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15">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15">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15">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15">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15">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15">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15">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15">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15">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15">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15">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15">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15">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15">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15">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15">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15">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15">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15">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15">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15">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15">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15">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15">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15">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15">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15">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15">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15">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15">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15">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15">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15">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15">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15">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15">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15">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15">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15">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15">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15">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15">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15">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15">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15">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15">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15">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15">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15">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15">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15">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15">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15">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15">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15">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15">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15">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15">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15">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15">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15">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15">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15">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15">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15">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15">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15">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15">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15">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15">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15">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15">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15">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15">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15">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15">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15">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15">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15">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15">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15">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15">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15">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15">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15">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15">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15">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15">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15">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15">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15">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15">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15">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15">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15">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15">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15">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15">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15">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15">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15">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15">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15">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15">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15">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15">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15">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15">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15">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15">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15">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15">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15">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15">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15">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15">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15">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15">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15">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15">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15">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15">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15">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15">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15">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15">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15">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15">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15">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15">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15">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15">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15">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15">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15">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15">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15">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15">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15">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15">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15">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15">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15">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15">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15">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15">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15">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15">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15">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15">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15">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15">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15">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15">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15">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15">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15">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15">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15">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15">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15">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15">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15">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15">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15">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15">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15">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15">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15">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15">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15">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15">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15">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15">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15">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15">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15">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15">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15">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15">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15">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15">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15">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15">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15">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15">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15">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15">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15">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15">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15">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15">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15">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15">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15">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15">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15">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15">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15">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15">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15">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15">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15">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15">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15">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15">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15">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15">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15">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15">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15">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15">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15">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15">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15">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15">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15">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15">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15">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15">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15">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15">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15">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15">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15">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15">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15">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15">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15">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15">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15">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15">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15">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15">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15">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15">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15">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15">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15">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15">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15">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15">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15">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15">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15">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15">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15">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15">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15">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15">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15">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15">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15">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15">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15">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15">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15">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15">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15">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15">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15">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15">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15">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15">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15">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15">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15">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15">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15">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15">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15">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15">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15">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15">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15">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15">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15">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15">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15">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15">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15">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15">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15">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15">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15">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15">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15">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15">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15">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15">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15">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15">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15">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15">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15">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15">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15">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15">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15">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15">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15">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15">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15">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15">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15">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15">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15">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15">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15">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15">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15">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15">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15">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15">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15">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15">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15">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15">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15">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15">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15">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15">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15">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15">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15">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15">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15">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15">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15">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15">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15">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15">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15">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15">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15">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15">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15">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15">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15">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15">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15">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15">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15">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15">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15">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15">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15">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15">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15">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15">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15">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15">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15">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15">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15">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15">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15">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15">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15">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15">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15">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15">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15">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15">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15">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15">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15">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15">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15">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15">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15">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15">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15">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15">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15">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15">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15">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15">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15">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15">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15">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15">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15">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15">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15">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15">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15">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15">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15">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15">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15">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15">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15">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15">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15">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15">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15">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15">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15">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15">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15">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15">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15">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15">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15">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15">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15">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15">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15">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15">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15">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15">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15">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15">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15">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15">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15">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15">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15">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15">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15">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15">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15">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15">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15">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15">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15">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15">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15">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15">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15">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15">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15">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15">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15">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15">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15">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15">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15">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15">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15">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15">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15">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15">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15">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15">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15">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15">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15">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15">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15">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15">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15">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15">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15">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15">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15">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15">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15">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15">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15">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15">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15">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15">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15">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15">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15">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15">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15">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15">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15">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15">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15">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15">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15">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15">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15">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15">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15">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15">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15">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15">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15">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15">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15">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15">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15">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15">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15">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15">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15">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15">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15">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15">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15">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15">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15">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15">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15">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15">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15">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15">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15">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15">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15">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15">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15">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15">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15">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15">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15">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15">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15">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15">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15">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15">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15">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15">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15">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15">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15">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15">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15">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15">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15">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15">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15">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15">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15">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15">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15">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15">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15">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15">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15">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15">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15">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15">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15">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15">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15">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15">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15">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15">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15">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15">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15">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15">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15">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15">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15">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15">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15">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15">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15">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15">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15">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15">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15">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15">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15">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15">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15">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15">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15">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15">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15">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15">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15">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15">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15">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15">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15">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15">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15">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15">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15">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15">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15">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15">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15">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15">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15">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15">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15">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15">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15">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15">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15">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15">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15">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15">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15">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15">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15">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15">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15">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15">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15">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15">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15">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15">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15">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15">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15">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15">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15">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15">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15">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15">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15">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15">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15">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15">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15">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15">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15">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15">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15">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15">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15">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15">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15">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15">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15">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15">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15">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15">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15">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15">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15">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15">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15">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15">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15">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15">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15">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15">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15">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15">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15">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15">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15">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15">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15">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15">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15">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15">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15">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15">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15">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15">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15">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15">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15">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15">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15">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15">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15">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15">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15">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15">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15">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15">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15">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15">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15">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15">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15">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15">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15">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15">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15">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15">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15">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15">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15">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15">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15">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15">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15">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15">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15">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15">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15">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15">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15">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15">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15">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15">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15">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15">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15">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15">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15">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15">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15">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15">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15">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15">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15">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15">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15">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15">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15">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15">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15">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15">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15">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15">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15">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15">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15">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15">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15">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15">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15">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15">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15">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15">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15">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15">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15">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15">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15">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15">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15">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15">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15">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15">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15">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15">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15">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15">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15">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15">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15">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15">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15">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15">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15">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15">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15">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15">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15">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15">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15">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15">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15">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15">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15">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15">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15">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15">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15">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15">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15">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15">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15">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15">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15">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15">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15">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15">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15">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15">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15">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15">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15">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15">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15">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15">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15">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15">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15">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15">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15">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15">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15">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15">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15">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15">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15">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15">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15">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15">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15">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15">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15">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15">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15">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15">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15">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15">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15">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15">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15">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15">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15">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15">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15">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15">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15">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15">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15">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15">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15">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15">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15">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15">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15">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15">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15">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15">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15">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15">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15">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15">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15">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15">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15">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15">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15">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15">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15">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15">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15">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15">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15">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15">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15">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15">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15">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15">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15">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15">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15">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15">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15">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15">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15">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15">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15">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15">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15">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15">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15">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15">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15">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15">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15">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15">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15">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15">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15">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15">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15">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15">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15">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15">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15">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15">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15">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15">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15">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15">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15">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15">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15">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15">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15">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15">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15">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15">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15">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15">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15">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15">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15">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15">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15">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15">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15">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15">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15">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15">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15">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15">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15">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15">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15">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15">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15">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15">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15">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15">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15">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15">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15">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15">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15">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15">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15">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15">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15">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15">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15">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15">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15">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15">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15">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15">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15">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15">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15">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15">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15">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15">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15">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15">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15">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15">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15">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15">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15">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15">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15">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15">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15">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15">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15">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15">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15">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15">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15">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15">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15">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15">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15">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15">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15">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15">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15">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15">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15">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15">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15">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15">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15">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15">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15">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15">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15">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15">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15">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15">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15">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15">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15">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15">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15">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15">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15">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15">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15">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15">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15">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15">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15">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15">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15">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15">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15">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15">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15">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15">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15">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15">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15">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15">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15">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15">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15">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15">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15">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15">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15">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15">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15">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15">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15">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15">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15">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15">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15">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15">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15">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15">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15">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15">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15">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15">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15">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15">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15">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15">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15">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15">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15">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15">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15">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15">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15">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15">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15">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15">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15">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15">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15">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15">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15">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15">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15">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15">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15">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15">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15">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15">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15">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15">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15">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15">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15">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15">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15">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15">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15">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15">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15">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15">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15">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15">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15">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15">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15">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15">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15">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15">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15">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15">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15">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15">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15">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15">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15">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15">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15">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15">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15">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15">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15">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15">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15">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15">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15">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15">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15">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15">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15">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15">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15">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15">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15">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15">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15">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15">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15">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15">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15">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15">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15">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15">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15">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15">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15">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15">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15">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15">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15">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15">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15">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15">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15">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15">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15">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15">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15">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15">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15">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15">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15">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15">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15">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15">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15">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15">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15">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15">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15">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15">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15">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15">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15">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15">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15">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15">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15">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15">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15">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15">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15">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15">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15">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15">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15">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15">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15">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15">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15">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15">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15">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15">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15">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15">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15">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15">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15">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15">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15">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15">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15">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15">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15">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15">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15">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15">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15">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15">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15">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15">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15">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15">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15">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15">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15">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15">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15">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15">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15">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15">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15">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15">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15">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15">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15">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15">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15">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15">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15">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15">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15">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15">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15">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15">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15">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15">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15">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15">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15">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15">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15">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15">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15">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15">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15">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15">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15">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15">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15">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15">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15">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15">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15">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15">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15">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15">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15">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15">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15">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15">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15">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15">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15">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15">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15">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15">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15">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15">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15">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15">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15">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15">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15">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15">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15">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15">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15">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15">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15">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15">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15">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15">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15">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15">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15">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15">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15">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15">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15">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15">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15">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15">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15">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15">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15">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15">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15">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15">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15">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15">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15">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15">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15">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15">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15">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15">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15">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15">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15">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15">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15">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15">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15">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15">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15">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15">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15">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15">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15">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15">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15">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15">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15">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15">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15">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15">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15">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15">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15">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15">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15">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15">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15">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15">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15">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15">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15">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15">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15">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15">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15">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15">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15">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15">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15">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15">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15">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15">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15">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15">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15">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15">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15">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15">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15">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15">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15">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15">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15">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15">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15">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15">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15">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15">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15">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15">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15">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15">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15">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15">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15">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15">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15">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15">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15">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15">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15">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15">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15">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15">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15">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15">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15">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15">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15">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15">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15">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15">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15">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15">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15">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15">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15">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15">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15">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15">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15">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15">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15">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15">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15">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15">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15">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15">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15">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15">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15">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15">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15">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15">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15">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15">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15">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15">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15">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15">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15">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15">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15">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15">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15">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15">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15">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15">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15">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15">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15">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15">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15">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15">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15">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15">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15">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15">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15">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15">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15">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15">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15">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15">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15">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15">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15">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15">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15">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15">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15">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15">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15">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15">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15">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15">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15">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15">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15">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15">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15">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15">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15">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15">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15">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15">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15">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15">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15">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15">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15">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15">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15">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15">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15">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15">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15">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15">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15">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15">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15">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15">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15">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15">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15">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15">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15">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15">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15">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15">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15">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15">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15">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15">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15">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15">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15">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15">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15">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15">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15">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15">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15">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15">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15">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15">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15">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15">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15">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15">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15">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15">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15">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15">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15">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15">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15">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15">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15">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15">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15">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15">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15">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15">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15">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15">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15">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15">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15">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15">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15">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15">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15">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15">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15">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15">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15">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15">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15">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15">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15">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15">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15">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15">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15">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15">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15">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15">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15">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15">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15">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15">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15">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15">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15">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15">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15">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15">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15">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15">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15">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15">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15">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15">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15">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15">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15">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15">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15">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15">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15">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15">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15">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15">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15">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15">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15">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15">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15">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15">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15">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15">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15">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15">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15">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15">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15">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15">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15">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15">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15">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15">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15">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15">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15">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15">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15">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15">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15">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15">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15">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15">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15">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15">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15">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15">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15">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15">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15">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15">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15">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15">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15">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15">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15">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15">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15">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15">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15">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15">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15">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15">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15">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15">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15">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15">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15">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15">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15">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15">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15">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15">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15">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15">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15">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15">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15">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15">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15">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15">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15">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15">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15">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15">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15">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15">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15">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15">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15">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15">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15">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15">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15">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15">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15">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15">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15">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15">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15">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15">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15">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15">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15">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15">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15">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15">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15">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15">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15">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15">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15">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15">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15">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15">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15">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15">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15">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15">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15">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15">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15">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15">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15">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15">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15">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15">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15">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15">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15">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15">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15">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15">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15">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15">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15">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15">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15">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15">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15">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15">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15">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15">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15">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15">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15">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15">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15">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15">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15">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15">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15">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15">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15">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15">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15">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15">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15">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15">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15">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15">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15">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15">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15">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15">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15">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15">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15">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15">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15">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15">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15">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15">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15">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15">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15">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15">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15">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15">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15">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15">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15">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15">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15">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15">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15">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15">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15">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15">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15">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15">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15">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15">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15">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15">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15">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15">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15">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15">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15">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15">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15">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15">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15">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15">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15">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15">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15">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15">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15">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15">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15">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15">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15">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15">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15">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15">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15">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15">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15">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15">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15">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15">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15">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15">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15">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15">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15">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15">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15">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15">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15">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15">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15">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15">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15">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15">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15">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15">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15">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15">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15">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15">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15">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15">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15">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15">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15">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15">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15">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15">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15">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15">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15">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15">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15">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15">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15">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15">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15">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15">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15">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15">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15">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15">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15">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15">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15">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15">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15">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15">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15">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15">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15">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15">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15">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15">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15">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15">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15">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15">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15">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15">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15">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15">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15">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15">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15">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15">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15">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15">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15">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15">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15">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15">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15">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15">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15">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15">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15">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15">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15">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15">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15">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15">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15">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15">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15">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15">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15">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15">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15">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15">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15">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15">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15">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15">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15">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15">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15">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15">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15">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15">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15">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15">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15">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15">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15">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15">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15">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15">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15">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15">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15">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15">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15">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15">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15">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15">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15">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15">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15">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15">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15">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15">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15">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15">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15">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15">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15">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15">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15">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15">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15">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15">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15">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15">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15">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15">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15">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15">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15">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15">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15">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15">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15">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15">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15">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15">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15">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15">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15">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15">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15">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15">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15">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15">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15">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15">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15">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15">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15">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15">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15">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15">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15">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15">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15">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15">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15">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15">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15">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15">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15">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15">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15">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15">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15">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15">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15">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15">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15">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15">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15">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15">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15">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15">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15">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15">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15">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15">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15">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15">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15">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15">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15">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15">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15">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15">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15">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15">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15">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15">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15">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15">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15">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15">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15">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15">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15">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15">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15">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15">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15">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15">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15">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15">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15">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15">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15">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15">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15">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15">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15">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15">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15">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15">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15">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15">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15">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15">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15">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15">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15">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15">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15">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15">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15">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15">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15">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15">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15">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15">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15">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15">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15">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15">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15">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15">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15">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15">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15">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15">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15">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15">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15">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15">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15">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15">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15">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15">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15">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15">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15">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15">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15">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15">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15">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15">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15">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15">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15">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15">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15">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15">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15">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15">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15">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15">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15">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15">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15">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15">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15">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15">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15">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15">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15">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15">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15">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15">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15">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15">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15">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15">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15">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15">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15">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15">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15">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15">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15">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15">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15">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15">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15">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15">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15">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15">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15">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15">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15">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15">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15">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15">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15">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15">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15">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15">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15">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15">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15">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15">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15">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15">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15">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15">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15">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15">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15">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15">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15">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15">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15">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15">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15">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15">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15">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15">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15">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15">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15">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15">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15">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15">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15">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15">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15">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15">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15">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15">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15">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15">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15">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15">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15">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15">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15">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15">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15">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15">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15">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15">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15">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15">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15">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15">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15">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15">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15">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15">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15">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15">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15">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15">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15">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15">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15">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15">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15">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15">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15">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15">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15">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15">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15">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15">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15">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15">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15">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15">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15">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15">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15">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15">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15">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15">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15">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15">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15">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15">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15">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15">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15">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15">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15">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15">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15">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15">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15">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15">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15">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15">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15">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15">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15">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15">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15">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15">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15">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15">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15">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15">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15">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15">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15">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15">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15">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15">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15">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15">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15">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15">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15">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15">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15">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15">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15">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15">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15">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15">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15">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15">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15">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15">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15">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15">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15">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15">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15">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15">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15">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15">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15">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15">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15">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15">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15">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15">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15">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15">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15">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15">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15">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15">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15">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15">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15">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15">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15">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15">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15">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15">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15">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15">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15">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15">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15">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15">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15">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15">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15">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15">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15">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15">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15">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15">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15">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15">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15">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15">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15">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15">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15">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15">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15">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15">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15">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15">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15">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15">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15">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15">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15">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15">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15">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15">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15">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15">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15">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15">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15">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15">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15">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15">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15">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15">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15">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15">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15">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15">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15">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15">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15">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15">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15">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15">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15">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15">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15">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15">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15">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15">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15">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15">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15">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15">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15">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15">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15">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15">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15">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15">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15">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15">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15">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15">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15">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15">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15">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15">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15">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15">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15">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15">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15">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15">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15">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15">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15">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15">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15">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15">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15">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15">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15">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15">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15">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15">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15">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15">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15">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15">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15">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15">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15">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15">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15">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15">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15">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15">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15">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15">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15">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15">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15">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15">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15">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15">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15">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15">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15">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15">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15">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15">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15">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15">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15">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15">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15">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15">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15">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15">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15">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15">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15">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15">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15">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15">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15">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15">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15">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15">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15">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15">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15">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15">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15">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15">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15">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15">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15">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15">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15">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15">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15">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15">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15">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15">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15">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15">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15">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15">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15">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15">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15">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15">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15">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15">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15">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15">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15">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15">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15">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15">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15">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15">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15">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15">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15">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15">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15">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15">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15">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15">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15">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15">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15">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15">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15">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15">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15">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15">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15">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15">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15">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15">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15">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15">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15">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15">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15">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15">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15">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15">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15">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15">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15">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15">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15">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15">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15">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15">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15">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15">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15">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15">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15">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15">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15">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15">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15">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15">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15">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15">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15">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15">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15">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15">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15">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15">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15">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15">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15">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15">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15">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15">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15">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15">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15">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15">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15">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15">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15">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15">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15">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15">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15">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15">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15">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15">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15">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15">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15">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15">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15">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15">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15">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15">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15">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15">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15">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15">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15">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15">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15">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15">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15">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15">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15">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15">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15">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15">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15">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15">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15">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15">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15">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15">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15">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15">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15">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15">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15">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15">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15">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15">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15">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15">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15">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15">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15">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15">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15">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15">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15">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15">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15">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15">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15">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15">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15">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15">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15">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15">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15">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15">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15">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15">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15">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15">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15">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15">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15">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15">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15">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15">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15">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15">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15">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15">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15">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15">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15">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15">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15">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15">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15">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15">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15">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15">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15">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15">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15">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15">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15">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15">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15">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15">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15">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15">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15">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15">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15">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15">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15">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15">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15">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15">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15">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15">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15">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15">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15">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15">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15">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15">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15">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15">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15">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15">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15">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15">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15">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15">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15">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15">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15">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15">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15">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15">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15">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15">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15">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15">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15">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15">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15">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15">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15">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15">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15">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15">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15">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15">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15">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15">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15">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15">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15">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15">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15">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15">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15">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15">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15">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15">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15">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15">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15">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15">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15">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15">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15">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15">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15">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15">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15">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15">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15">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15">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15">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15">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15">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15">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15">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15">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15">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15">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15">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15">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15">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15">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15">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15">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15">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15">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15">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15">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15">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15">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15">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15">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15">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15">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15">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15">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15">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15">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15">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15">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15">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15">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15">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15">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15">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15">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15">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15">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15">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15">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15">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15">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15">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15">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15">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15">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15">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15">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15">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15">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15">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15">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15">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15">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15">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15">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15">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15">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15">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15">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15">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15">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15">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15">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15">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15">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15">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15">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15">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15">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15">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15">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15">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15">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15">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15">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15">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15">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15">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15">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15">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15">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15">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15">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15">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15">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15">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15">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15">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15">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15">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15">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15">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15">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15">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15">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15">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15">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15">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15">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15">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15">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15">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15">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15">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15">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15">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15">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15">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15">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15">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15">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15">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15">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15">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15">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15">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15">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15">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15">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15">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15">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15">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15">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15">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15">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15">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15">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15">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15">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15">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15">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15">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15">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15">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15">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15">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15">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15">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15">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15">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15">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15">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15">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15">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15">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15">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15">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15">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15">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15">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15">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15">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15">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15">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15">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15">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15">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15">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15">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15">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15">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15">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15">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15">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15">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15">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15">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15">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15">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15">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15">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15">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15">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15">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15">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15">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15">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15">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15">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15">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15">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15">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15">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15">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15">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15">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15">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15">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15">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15">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15">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15">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15">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15">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15">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15">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15">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15">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15">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15">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15">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15">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15">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15">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15">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15">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15">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15">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15">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15">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15">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15">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15">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15">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15">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15">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15">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15">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15">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15">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15">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15">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15">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15">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15">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15">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15">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15">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15">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15">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15">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15">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15">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15">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15">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15">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15">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15">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15">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15">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15">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15">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15">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15">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15">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15">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15">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15">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15">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15">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15">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15">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15">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15">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15">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15">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15">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15">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15">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15">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15">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15">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15">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15">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15">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15">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15">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15">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15">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15">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15">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15">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15">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15">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15">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15">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15">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15">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15">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15">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15">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15">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15">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15">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15">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15">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15">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15">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15">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15">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15">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15">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15">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15">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15">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15">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15">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15">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15">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15">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15">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15">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15">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15">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15">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15">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15">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15">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15">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15">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15">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15">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15">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15">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15">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15">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15">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15">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15">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15">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15">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15">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15">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15">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15">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15">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15">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15">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15">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15">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15">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15">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15">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15">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15">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15">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15">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15">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15">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15">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15">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15">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15">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15">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15">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15">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15">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15">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15">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15">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15">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15">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15">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15">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15">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15">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15">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15">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15">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15">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15">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15">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15">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15">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15">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15">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15">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15">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15">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15">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15">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15">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15">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15">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15">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15">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15">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15">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15">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15">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15">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15">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15">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15">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15">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15">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15">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15">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15">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15">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15">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15">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15">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15">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15">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15">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15">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15">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15">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15">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15">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15">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15">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15">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15">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15">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15">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15">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15">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15">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15">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15">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15">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15">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15">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15">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15">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15">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15">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15">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15">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15">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15">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15">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15">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15">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15">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15">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15">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15">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15">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15">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15">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15">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15">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15">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15">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15">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15">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15">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15">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15">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15">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15">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15">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15">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15">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15">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15">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15">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15">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15">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15">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15">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15">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15">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15">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15">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15">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15">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15">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15">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15">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15">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15">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15">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15">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15">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15">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15">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15">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15">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15">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15">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15">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15">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15">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15">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15">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15">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15">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15">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15">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15">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15">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15">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15">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15">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15">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15">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15">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15">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15">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15">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15">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15">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15">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15">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15">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15">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15">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15">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15">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15">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15">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15">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15">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15">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15">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15">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15">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15">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15">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15">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15">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15">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15">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15">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15">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15">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15">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15">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15">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15">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15">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15">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15">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15">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15">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15">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15">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15">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15">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15">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15">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15">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15">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15">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15">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15">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15">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15">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15">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15">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15">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15">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15">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15">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15">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15">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15">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15">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15">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15">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15">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15">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15">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15">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15">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15">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15">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15">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15">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15">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15">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15">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15">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15">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15">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15">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15">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15">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15">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15">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15">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15">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15">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15">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15">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15">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15">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15">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15">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15">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15">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15">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15">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15">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15">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15">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15">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15">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15">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15">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15">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15">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15">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15">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15">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15">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15">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15">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15">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15">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15">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15">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15">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15">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15">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15">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15">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15">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15">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15">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15">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15">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15">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15">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15">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15">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15">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15">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15">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15">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15">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15">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15">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15">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15">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15">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15">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15">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15">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15">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15">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15">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15">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15">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15">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15">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15">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15">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15">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15">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15">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15">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15">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15">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15">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15">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15">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15">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15">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15">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15">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15">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15">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15">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15">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15">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15">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15">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15">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15">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15">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15">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15">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15">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15">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15">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15">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15">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15">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15">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15">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15">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15">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15">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15">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15">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15">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15">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15">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15">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15">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15">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15">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15">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15">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15">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15">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15">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15">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15">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15">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15">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15">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15">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15">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15">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15">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15">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15">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15">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15">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15">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15">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15">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15">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15">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15">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15">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15">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15">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15">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15">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15">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15">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15">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15">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15">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15">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15">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15">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15">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15">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15">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15">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15">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15">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15">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15">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15">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15">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15">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15">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15">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15">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15">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15">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15">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15">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15">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15">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15">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15">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15">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15">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15">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15">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15">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15">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15">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15">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15">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15">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15">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15">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15">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15">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15">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15">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15">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15">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15">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15">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15">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15">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15">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15">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15">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15">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15">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15">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15">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15">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15">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15">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15">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15">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15">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15">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15">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15">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15">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15">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15">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15">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15">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15">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15">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15">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15">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15">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15">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15">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15">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15">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15">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15">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15">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15">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15">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15">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15">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15">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15">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15">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15">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15">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15">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15">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15">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15">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15">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15">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15">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15">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15">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15">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15">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15">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15">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15">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15">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15">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15">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15">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15">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15">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15">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15">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15">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15">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15">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15">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15">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15">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15">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15">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15">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15">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15">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15">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15">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15">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15">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15">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15">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15">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15">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15">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15">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15">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15">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15">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15">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15">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15">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15">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15">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15">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15">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15">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15">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15">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15">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15">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15">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15">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15">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15">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15">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15">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15">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15">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15">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15">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15">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15">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15">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15">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15">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15">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15">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15">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15">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15">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15">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15">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15">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15">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15">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15">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15">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15">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15">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15">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15">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15">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15">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15">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15">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15">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15">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15">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15">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15">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15">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15">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15">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15">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15">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15">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15">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15">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15">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15">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15">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15">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15">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15">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15">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15">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15">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15">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15">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15">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15">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15">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15">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15">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15">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15">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15">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15">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15">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15">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15">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15">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15">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15">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15">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15">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15">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15">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15">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15">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15">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15">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15">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15">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15">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15">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15">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15">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15">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15">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15">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15">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15">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15">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15">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15">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15">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15">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15">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15">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15">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15">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15">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15">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15">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15">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15">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15">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15">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15">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15">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15">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15">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15">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15">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15">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15">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15">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15">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15">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15">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15">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15">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15">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15">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15">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15">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15">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15">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15">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15">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15">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15">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15">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15">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15">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15">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15">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15">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15">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15">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15">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15">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15">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15">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15">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15">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15">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15">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15">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15">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15">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15">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15">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15">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15">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15">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15">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15">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15">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15">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15">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15">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15">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15">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15">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15">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15">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15">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15">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15">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15">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15">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15">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15">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15">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15">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15">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15">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15">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15">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15">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15">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15">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15">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15">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15">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15">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15">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15">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15">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15">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15">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15">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15">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15">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15">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15">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15">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15">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15">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15">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15">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15">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15">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15">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15">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15">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15">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15">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15">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15">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15">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15">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15">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15">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15">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15">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15">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15">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15">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15">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15">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15">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15">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15">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15">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15">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15">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15">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15">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15">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15">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15">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15">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15">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15">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15">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15">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15">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15">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15">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15">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15">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15">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15">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15">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15">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15">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15">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15">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15">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15">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15">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15">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15">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15">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15">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15">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15">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15">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15">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15">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15">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15">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15">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15">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15">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15">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15">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15">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15">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15">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15">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15">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15">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15">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15">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15">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15">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15">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15">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15">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15">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15">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15">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15">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15">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15">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15">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15">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15">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15">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15">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15">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15">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15">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15">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15">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15">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15">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15">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15">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15">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15">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15">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15">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15">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15">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15">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15">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15">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15">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15">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15">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15">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15">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15">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15">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15">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15">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15">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15">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15">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15">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15">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15">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15">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15">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15">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15">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15">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15">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15">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15">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15">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15">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15">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15">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15">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15">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15">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15">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15">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15">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15">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15">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15">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15">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15">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15">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15">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15">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15">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15">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15">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15">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15">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15">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15">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15">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15">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15">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15">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15">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15">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15">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15">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15">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15">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15">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15">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15">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15">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15">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15">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15">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15">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15">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15">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15">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15">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15">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15">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15">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15">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15">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15">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15">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15">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15">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15">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15">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15">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15">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15">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15">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15">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15">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15">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15">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15">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15">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15">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15">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15">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15">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15">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15">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15">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15">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15">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15">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15">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15">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15">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15">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15">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15">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15">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15">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15">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15">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15">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15">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15">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15">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15">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15">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15">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15">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15">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15">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15">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15">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15">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15">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15">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15">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15">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15">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15">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15">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15">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15">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15">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15">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15">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15">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15">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15">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15">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15">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15">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15">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15">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15">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15">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15">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15">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15">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15">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15">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15">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15">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15">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15">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15">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15">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15">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15">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15">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15">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15">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15">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15">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15">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15">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15">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15">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15">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15">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15">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15">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15">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15">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15">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15">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15">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15">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15">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15">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15">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15">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15">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15">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15">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15">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15">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15">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15">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15">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15">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15">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15">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15">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15">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15">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15">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15">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15">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15">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15">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15">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15">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15">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15">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15">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15">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15">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15">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15">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15">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15">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15">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15">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15">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15">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15">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15">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15">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15">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15">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15">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15">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15">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15">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15">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15">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15">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15">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15">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15">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15">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15">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15">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15">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15">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15">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15">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15">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15">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15">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15">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15">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15">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15">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15">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15">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15">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15">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15">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15">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15">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15">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15">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15">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15">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15">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15">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15">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15">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15">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15">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15">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15">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15">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15">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15">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15">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15">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15">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15">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15">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15">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15">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15">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15">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15">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15">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15">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15">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15">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15">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15">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15">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15">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15">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15">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15">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15">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15">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15">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15">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15">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15">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15">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15">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15">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15">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15">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15">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15">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15">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15">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15">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15">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15">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15">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15">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15">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15">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15">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15">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15">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15">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15">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15">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15">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15">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15">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15">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15">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15">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15">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15">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15">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15">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15">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15">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15">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15">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15">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15">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15">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15">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15">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15">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15">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15">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15">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15">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15">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15">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15">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15">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15">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15">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15">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15">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15">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15">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15">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15">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15">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15">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15">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15">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15">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15">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15">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15">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15">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15">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15">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15">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15">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15">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15">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15">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15">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15">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15">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15">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15">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15">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15">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15">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15">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15">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15">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15">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15">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15">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15">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15">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15">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15">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15">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15">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15">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15">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15">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15">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15">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15">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15">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15">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15">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15">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15">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15">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15">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15">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15">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15">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15">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15">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15">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15">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15">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15">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15">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15">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15">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15">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15">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15">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15">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15">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15">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15">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15">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15">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15">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15">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15">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15">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15">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15">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15">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15">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15">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15">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15">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15">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15">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15">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15">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15">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15">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15">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15">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15">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15">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15">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15">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15">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15">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15">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15">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15">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15">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15">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15">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15">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15">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15">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15">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15">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15">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15">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15">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15">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15">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15">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15">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15">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15">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15">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15">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15">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15">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15">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15">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15">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15">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15">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15">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15">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15">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15">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15">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15">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15">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15">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15">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15">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15">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15">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15">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15">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15">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15">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15">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15">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15">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15">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15">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15">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15">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15">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15">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15">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15">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15">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15">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15">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15">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15">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15">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15">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15">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15">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15">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15">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15">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15">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15">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15">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15">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15">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15">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15">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15">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15">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15">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15">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15">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15">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15">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15">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15">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15">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15">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15">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15">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15">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15">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15">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15">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15">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15">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15">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15">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15">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15">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15">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15">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15">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15">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15">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15">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15">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15">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15">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15">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15">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15">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15">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15">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15">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15">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15">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15">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15">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15">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15">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15">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15">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15">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15">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15">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15">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15">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15">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15">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15">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15">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15">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15">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15">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15">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15">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15">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15">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15">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15">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15">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15">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15">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15">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15">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15">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15">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15">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15">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15">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15">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15">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15">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15">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15">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15">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15">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15">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15">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15">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15">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15">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15">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15">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15">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15">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15">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15">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15">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15">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15">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15">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15">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15">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15">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15">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15">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15">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15">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15">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15">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15">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15">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15">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15">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15">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15">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15">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15">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15">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15">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15">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15">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15">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15">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15">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15">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15">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15">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15">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15">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15">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15">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15">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15">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15">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15">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15">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15">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15">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15">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15">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15">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15">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15">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15">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15">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15">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15">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15">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15">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15">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15">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15">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15">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15">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15">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15">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15">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15">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15">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15">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15">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15">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15">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15">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15">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15">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15">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15">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15">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15">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15">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15">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15">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15">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15">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15">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15">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15">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15">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15">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15">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15">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15">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15">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15">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15">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15">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15">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15">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15">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15">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15">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15">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15">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15">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15">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15">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15">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15">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15">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15">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15">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15">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15">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15">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15">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15">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15">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15">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15">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15">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15">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15">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15">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15">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15">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15">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15">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15">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15">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15">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15">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15">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15">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15">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15">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15">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15">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15">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15">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15">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15">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15">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15">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15">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15">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15">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15">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15">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15">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15">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15">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15">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15">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15">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15">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15">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15">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15">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15">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15">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15">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15">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15">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15">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15">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15">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15">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15">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15">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15">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15">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15">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15">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15">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15">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15">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15">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15">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15">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15">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15">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15">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15">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15">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15">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15">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15">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15">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15">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15">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15">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15">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15">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15">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15">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15">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15">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15">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15">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15">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15">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15">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15">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15">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15">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15">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15">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15">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15">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15">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15">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15">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15">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15">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15">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15">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15">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15">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15">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15">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15">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15">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15">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15">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15">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15">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15">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15">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15">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15">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15">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15">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15">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15">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15">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15">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15">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15">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15">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15">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15">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15">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15">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15">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15">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15">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15">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15">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15">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15">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15">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15">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15">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15">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15">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15">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15">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15">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15">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15">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15">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15">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15">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15">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15">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15">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15">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15">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15">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15">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15">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15">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15">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15">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15">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15">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15">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15">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15">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15">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15">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15">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15">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15">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15">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15">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15">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15">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15">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15">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15">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15">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15">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15">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15">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15">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15">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15">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15">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15">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15">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15">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15">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15">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15">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15">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15">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15">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15">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15">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15">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15">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15">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15">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15">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15">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15">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15">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15">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15">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15">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15">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15">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15">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15">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15">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15">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15">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15">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15">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15">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15">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15">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15">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15">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15">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15">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15">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15">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15">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15">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15">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15">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15">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15">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15">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15">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15">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15">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15">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15">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15">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15">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15">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15">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15">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15">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15">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15">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15">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15">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15">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15">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15">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15">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15">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15">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15">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15">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15">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15">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15">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15">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15">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15">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15">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15">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15">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15">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15">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15">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15">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15">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15">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15">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15">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15">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15">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15">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15">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15">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15">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15">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15">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15">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15">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15">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15">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15">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15">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15">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15">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15">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15">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15">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15">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15">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15">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15">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15">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15">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15">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15">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15">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15">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15">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15">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15">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15">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15">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15">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15">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15">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15">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15">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15">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15">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15">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15">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15">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15">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15">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15">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15">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15">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15">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15">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15">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15">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15">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15">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15">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15">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15">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15">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15">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15">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15">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15">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15">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15">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15">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15">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15">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15">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15">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15">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15">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15">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15">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15">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15">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15">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15">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15">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15">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15">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15">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15">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15">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15">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15">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15">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15">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15">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15">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15">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15">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15">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15">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15">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15">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15">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15">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15">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15">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15">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15">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15">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15">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15">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15">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15">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15">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15">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15">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15">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15">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15">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15">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15">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15">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15">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15">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15">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15">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15">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15">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15">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15">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15">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15">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15">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15">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15">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15">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15">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15">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15">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15">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15">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15">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15">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15">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15">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15">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15">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15">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15">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15">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15">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15">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15">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15">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15">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15">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15">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15">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15">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15">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15">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15">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15">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15">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15">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15">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15">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15">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15">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15">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15">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15">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15">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15">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15">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15">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15">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15">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15">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15">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15">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15">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15">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15">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15">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15">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15">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15">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15">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15">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15">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15">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15">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15">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15">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15">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15">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15">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15">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15">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15">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15">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15">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15">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15">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15">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15">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15">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15">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15">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15">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15">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15">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15">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15">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15">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15">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15">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15">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15">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15">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15">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15">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15">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15">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15">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15">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15">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15">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15">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15">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15">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15">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15">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15">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15">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15">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15">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15">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15">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15">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15">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15">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15">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15">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15">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15">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15">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15">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15">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15">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15">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15">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15">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15">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15">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15">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15">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15">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15">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15">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15">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15">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15">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15">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15">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15">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15">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15">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15">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15">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15">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15">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15">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15">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15">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15">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15">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15">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15">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15">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15">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15">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15">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15">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15">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15">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15">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15">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15">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15">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15">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15">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15">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15">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15">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15">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15">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15">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15">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15">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15">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15">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15">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15">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15">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15">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15">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15">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15">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15">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15">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15">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15">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15">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15">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15">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15">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15">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15">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15">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15">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15">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15">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15">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15">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15">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15">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15">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15">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15">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15">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15">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15">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15">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15">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15">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15">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15">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15">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15">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15">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15">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15">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15">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15">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15">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15">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15">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15">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15">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15">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15">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15">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15">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15">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15">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15">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15">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15">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15">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15">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15">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15">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15">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15">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15">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15">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15">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15">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15">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15">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15">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15">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15">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15">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15">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15">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15">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15">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15">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15">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15">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15">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15">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15">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15">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15">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15">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15">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15">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15">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15">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15">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15">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15">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15">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15">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15">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15">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15">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15">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15">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15">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15">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15">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15">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15">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15">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15">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15">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15">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15">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15">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15">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15">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15">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15">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15">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15">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15">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15">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15">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15">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15">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15">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15">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15">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15">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15">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15">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15">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15">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15">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15">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15">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15">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15">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15">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15">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15">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15">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15">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15">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15">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15">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15">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15">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15">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15">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15">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15">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15">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15">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15">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15">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15">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15">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15">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15">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15">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15">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15">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15">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15">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15">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15">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15">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15">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15">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15">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15">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15">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15">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15">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15">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15">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15">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15">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15">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15">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15">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15">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15">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15">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15">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15">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15">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15">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15">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15">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15">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15">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15">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15">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15">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15">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15">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15">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15">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15">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15">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15">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15">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15">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15">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15">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15">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15">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15">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15">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15">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15">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15">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15">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15">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15">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15">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15">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15">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15">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15">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15">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15">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15">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15">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15">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15">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15">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15">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15">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15">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15">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15">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15">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15">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15">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15">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15">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15">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15">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15">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15">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15">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15">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15">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15">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15">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15">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15">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15">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15">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15">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15">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15">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15">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15">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15">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15">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15">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15">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15">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15">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15">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15">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15">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15">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15">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15">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15">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15">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15">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15">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15">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15">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15">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15">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15">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15">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15">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15">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15">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15">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15">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15">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15">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15">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15">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15">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15">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15">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15">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15">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15">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15">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15">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15">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15">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15">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15">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15">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15">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15">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15">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15">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15">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15">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15">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15">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15">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15">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15">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15">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15">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15">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15">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15">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15">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15">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15">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15">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15">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15">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15">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15">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15">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15">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15">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15">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15">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15">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15">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15">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15">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15">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15">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15">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15">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15">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15">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15">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15">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15">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15">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15">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15">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15">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15">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15">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15">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15">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15">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15">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15">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15">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15">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15">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15">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15">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15">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15">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15">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15">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15">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15">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15">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15">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15">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15">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15">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15">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15">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15">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15">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15">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15">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15">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15">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15">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15">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15">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15">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15">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15">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15">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15">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15">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15">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15">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15">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15">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15">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15">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15">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15">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15">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15">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15">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15">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15">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15">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15">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15">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15">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15">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15">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15">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15">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15">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15">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15">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15">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15">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15">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15">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15">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15">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15">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15">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15">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15">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15">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15">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15">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15">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15">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15">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15">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15">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15">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15">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15">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15">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15">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15">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15">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15">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15">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15">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15">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15">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15">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15">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15">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15">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15">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15">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15">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15">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15">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15">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15">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15">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15">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15">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15">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15">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15">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15">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15">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15">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15">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15">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15">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15">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15">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15">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15">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15">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15">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15">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15">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15">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15">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15">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15">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15">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15">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15">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15">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15">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15">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15">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15">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15">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15">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15">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15">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15">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15">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15">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15">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15">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15">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15">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15">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15">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15">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15">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15">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15">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15">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15">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15">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15">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15">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15">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15">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15">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15">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15">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15">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15">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15">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15">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15">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15">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15">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15">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15">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15">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15">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15">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15">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15">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15">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15">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15">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15">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15">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15">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15">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15">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15">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15">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15">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15">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15">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15">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15">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15">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15">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15">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15">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15">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15">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15">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15">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15">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15">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15">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15">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15">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15">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15">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15">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15">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15">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15">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15">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15">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15">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15">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15">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15">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15">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15">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15">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15">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15">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15">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15">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15">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15">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15">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15">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15">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15">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15">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15">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15">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15">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15">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15">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15">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15">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15">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15">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15">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15">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15">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15">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15">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15">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15">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15">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15">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15">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15">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15">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15">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15">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15">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15">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15">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15">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15">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15">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15">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15">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15">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15">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15">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15">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15">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15">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15">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15">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15">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15">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15">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15">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15">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15">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15">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15">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15">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15">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15">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15">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15">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15">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15">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15">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15">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15">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15">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15">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15">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15">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15">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15">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15">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15">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15">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15">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15">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15">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15">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15">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15">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15">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15">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15">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15">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15">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15">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15">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15">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15">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15">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15">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15">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15">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15">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15">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15">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15">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15">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15">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15">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15">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15">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15">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15">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15">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15">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15">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15">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15">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15">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15">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15">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15">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15">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15">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15">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15">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15">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15">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15">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15">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15">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15">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15">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15">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15">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15">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15">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15">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15">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15">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15">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15">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15">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15">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15">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15">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15">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15">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15">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15">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15">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15">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15">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15">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15">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15">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15">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15">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15">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15">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15">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15">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15">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15">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15">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15">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15">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15">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15">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15">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15">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15">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15">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15">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15">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15">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15">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15">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15">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15">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15">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15">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15">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15">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15">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15">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15">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15">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15">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15">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15">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15">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15">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15">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15">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15">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15">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15">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15">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15">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15">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15">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15">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15">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15">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15">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15">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15">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15">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15">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15">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15">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15">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15">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15">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15">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15">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15">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15">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15">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15">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15">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15">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15">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15">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15">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15">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15">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15">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15">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15">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15">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15">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15">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15">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15">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15">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15">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15">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15">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15">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15">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15">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15">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15">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15">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15">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15">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15">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15">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15">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15">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15">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15">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15">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15">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15">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15">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15">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15">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15">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15">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15">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15">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15">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15">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15">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15">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15">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15">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15">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15">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15">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15">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15">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15">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15">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15">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15">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15">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15">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15">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15">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15">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15">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15">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15">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15">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15">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15">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15">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15">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15">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15">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15">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15">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15">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15">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15">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15">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15">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15">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15">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15">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15">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15">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15">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15">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15">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15">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15">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15">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15">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15">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15">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15">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15">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15">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15">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15">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15">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15">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15">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15">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15">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15">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15">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15">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15">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15">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15">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15">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15">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15">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15">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15">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15">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15">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15">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15">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15">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15">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15">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15">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15">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15">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15">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15">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15">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15">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15">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15">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15">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15">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15">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15">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15">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15">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15">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15">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15">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15">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15">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15">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15">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15">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15">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15">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15">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15">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15">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15">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15">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15">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15">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15">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15">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15">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15">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15">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15">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15">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15">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15">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15">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15">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15">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15">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15">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15">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15">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15">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15">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15">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15">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15">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15">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15">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15">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15">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15">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15">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15">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15">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15">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15">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15">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15">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15">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15">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15">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15">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15">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15">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15">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15">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15">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15">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15">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15">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15">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15">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15">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15">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15">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15">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15">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15">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15">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15">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15">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15">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15">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15">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15">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15">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15">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15">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15">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15">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15">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15">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15">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15">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15">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15">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15">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15">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15">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15">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15">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15">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15">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15">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15">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15">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15">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15">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15">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15">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15">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15">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15">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15">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15">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15">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15">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15">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15">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15">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15">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15">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15">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15">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15">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15">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15">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15">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15">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15">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15">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15">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15">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15">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15">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15">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15">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15">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15">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15">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15">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15">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15">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15">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15">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15">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15">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15">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15">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15">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15">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15">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15">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15">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15">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15">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15">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15">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15">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15">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15">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15">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15">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15">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15">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15">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15">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15">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15">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15">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15">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15">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15">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15">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15">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15">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15">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15">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15">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15">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15">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15">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15">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15">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15">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15">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15">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15">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15">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15">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15">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15">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15">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15">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15">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15">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15">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15">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15">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15">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15">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15">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15">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15">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15">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15">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15">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15">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15">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15">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15">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15">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15">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15">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15">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15">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15">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15">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15">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15">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15">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15">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15">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15">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15">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15">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15">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15">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15">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15">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15">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15">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15">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15">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15">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15">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15">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15">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15">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15">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15">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15">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15">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15">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15">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15">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15">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15">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15">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15">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15">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15">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15">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15">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15">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15">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15">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15">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15">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15">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15">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15">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15">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15">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15">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15">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15">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15">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15">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15">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15">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15">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15">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15">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15">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15">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15">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15">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15">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15">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15">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15">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15">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15">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15">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15">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15">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15">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15">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15">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15">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15">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15">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15">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15">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15">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15">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15">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15">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15">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15">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15">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15">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15">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15">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15">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15">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15">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15">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15">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15">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15">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15">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15">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15">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15">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15">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15">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15">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15">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15">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15">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15">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15">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15">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15">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15">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15">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15">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15">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15">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15">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15">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15">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15">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15">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15">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15">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15">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15">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15">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15">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15">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15">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15">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15">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15">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15">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15">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15">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15">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15">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15">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15">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15">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15">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15">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15">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15">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15">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15">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15">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15">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15">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15">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15">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15">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15">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15">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15">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15">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15">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15">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15">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15">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15">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15">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15">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15">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15">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15">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15">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15">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15">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15">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15">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15">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15">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15">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15">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15">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15">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15">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15">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15">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15">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15">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15">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15">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15">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15">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15">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15">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15">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15">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15">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15">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15">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15">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15">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15">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15">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15">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15">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15">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15">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15">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15">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15">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15">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15">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15">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15">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15">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15">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15">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15">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15">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15">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15">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15">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15">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15">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15">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15">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15">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15">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15">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15">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15">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15">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15">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15">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15">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15">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15">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15">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15">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15">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15">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15">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15">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15">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15">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15">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15">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15">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15">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15">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15">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15">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15">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15">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15">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15">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15">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15">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15">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15">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15">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15">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15">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15">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15">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15">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15">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15">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15">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15">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15">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15">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15">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15">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15">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15">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15">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15">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15">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15">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15">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15">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15">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15">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15">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15">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15">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15">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15">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15">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15">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15">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15">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15">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15">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15">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15">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15">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15">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15">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15">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15">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15">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15">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15">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15">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15">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15">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15">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15">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15">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15">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15">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15">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15">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15">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15">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15">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15">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15">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15">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15">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15">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15">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15">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15">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15">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15">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15">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15">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15">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15">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15">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15">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15">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15">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15">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15">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15">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15">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15">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15">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15">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15">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15">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15">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15">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15">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15">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15">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15">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15">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15">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15">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15">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15">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15">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15">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15">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15">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15">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15">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15">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15">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15">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15">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15">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15">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15">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15">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15">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15">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15">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15">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15">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15">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15">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15">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15">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15">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15">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15">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15">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15">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15">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15">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15">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15">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15">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15">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15">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15">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15">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15">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15">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15">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15">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15">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15">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15">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15">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15">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15">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15">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15">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15">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15">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15">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15">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15">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15">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15">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15">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15">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15">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15">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15">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15">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15">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15">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15">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15">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15">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15">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15">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15">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15">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15">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15">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15">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15">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15">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15">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15">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15">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15">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15">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15">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15">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15">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15">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15">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15">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15">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15">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15">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15">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15">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15">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15">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15">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15">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15">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15">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15">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15">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15">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15">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15">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15">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15">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15">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15">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15">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15">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15">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15">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15">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15">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15">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15">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15">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15">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15">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15">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15">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15">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15">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15">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15">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15">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15">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15">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15">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15">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15">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15">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15">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15">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15">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15">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15">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15">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15">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15">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15">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15">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15">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15">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15">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15">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15">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15">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15">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15">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15">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15">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15">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15">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15">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15">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15">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15">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15">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15">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15">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15">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15">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15">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15">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15">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15">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15">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15">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15">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15">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15">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15">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15">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15">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15">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15">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15">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15">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15">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15">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15">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15">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15">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15">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15">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15">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15">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15">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15">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15">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15">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15">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15">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15">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15">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15">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15">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15">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15">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15">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15">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15">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15">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15">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15">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15">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15">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15">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15">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15">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15">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15">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15">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15">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15">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15">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15">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15">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15">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15">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15">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15">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15">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15">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15">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15">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15">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15">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15">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15">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15">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15">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15">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15">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15">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15">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15">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15">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15">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15">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15">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15">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15">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15">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15">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15">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15">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15">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15">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15">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15">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15">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15">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15">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15">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15">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15">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15">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15">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15">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15">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15">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15">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15">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15">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15">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15">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15">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15">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15">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15">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15">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15">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15">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15">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15">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15">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15">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15">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15">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15">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15">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15">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15">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15">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15">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15">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15">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15">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15">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15">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15">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15">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15">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15">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15">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15">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15">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15">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15">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15">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15">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15">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15">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15">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15">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15">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15">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15">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15">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15">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15">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15">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15">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15">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15">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15">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15">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15">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15">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15">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15">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15">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15">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15">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15">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15">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15">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15">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15">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15">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15">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15">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15">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15">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15">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15">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15">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15">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15">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15">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15">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15">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15">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15">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15">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15">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15">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15">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15">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15">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15">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15">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15">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15">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15">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15">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15">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15">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15">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15">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15">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15">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15">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15">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15">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15">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15">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15">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15">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15">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15">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15">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15">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15">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15">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15">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15">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15">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15">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15">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15">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15">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15">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15">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15">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15">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15">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15">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15">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15">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15">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15">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15">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15">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15">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15">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15">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15">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15">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15">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15">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15">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15">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15">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15">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15">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15">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15">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15">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15">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15">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15">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15">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15">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15">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15">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15">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15">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15">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15">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15">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15">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15">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15">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15">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15">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15">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15">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15">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15">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15">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15">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15">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15">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15">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15">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15">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15">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15">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15">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15">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15">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15">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15">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15">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15">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15">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15">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15">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15">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15">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15">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15">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15">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15">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15">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15">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15">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15">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15">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15">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15">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15">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15">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15">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15">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15">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15">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15">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15">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15">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15">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15">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15">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15">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15">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15">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15">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15">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15">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15">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15">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15">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15">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15">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15">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15">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15">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15">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15">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15">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15">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15">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15">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15">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15">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15">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15">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15">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15">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15">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15">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15">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15">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15">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15">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15">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15">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15">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15">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15">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15">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15">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15">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15">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15">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15">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15">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15">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15">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15">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15">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15">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15">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15">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15">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15">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15">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15">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15">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15">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15">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15">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15">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15">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15">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15">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15">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15">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15">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15">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15">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15">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15">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15">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15">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15">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15">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15">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15">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15">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15">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15">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15">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15">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15">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15">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15">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15">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15">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15">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15">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15">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15">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15">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15">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15">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15">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15">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15">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15">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15">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15">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15">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15">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15">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15">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15">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15">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15">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15">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15">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15">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15">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15">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15">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15">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15">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15">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15">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15">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15">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15">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15">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15">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15">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15">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15">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15">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15">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15">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15">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15">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15">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15">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15">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15">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15">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15">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15">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15">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15">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15">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15">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15">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15">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15">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15">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15">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15">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15">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15">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15">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15">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15">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15">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15">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15">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15">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15">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15">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15">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15">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15">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15">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15">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15">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15">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15">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15">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15">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15">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15">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15">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15">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15">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15">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15">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15">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15">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15">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15">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15">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15">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15">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15">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15">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15">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15">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15">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15">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15">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15">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15">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15">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15">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15">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15">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15">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15">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15">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15">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15">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15">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15">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15">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15">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15">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15">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15">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15">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15">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15">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15">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15">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15">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15">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15">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15">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15">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15">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15">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15">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15">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15">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15">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15">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15">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15">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15">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15">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15">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15">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15">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15">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15">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15">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15">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15">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15">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15">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15">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15">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15">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15">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15">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15">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15">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15">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15">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15">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15">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15">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15">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15">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15">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15">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15">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15">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15">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15">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15">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15">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15">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15">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15">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15">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15">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15">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15">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15">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15">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15">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15">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15">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15">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15">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15">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15">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15">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15">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15">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15">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15">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15">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15">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15">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15">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15">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15">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15">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15">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15">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15">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15">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15">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15">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15">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15">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15">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15">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15">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15">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15">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15">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15">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15">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15">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15">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15">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15">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15">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15">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15">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15">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15">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15">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15">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15">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15">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15">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15">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15">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15">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15">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15">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15">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15">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15">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15">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15">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15">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15">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15">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15">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15">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15">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15">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15">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15">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15">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15">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15">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15">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15">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15">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15">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15">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15">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15">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15">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15">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15">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15">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15">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15">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15">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15">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15">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15">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15">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15">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15">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15">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15">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15">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15">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15">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15">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15">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15">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15">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15">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15">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15">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15">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15">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15">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15">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15">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15">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15">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15">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15">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15">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15">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15">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15">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15">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15">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15">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15">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15">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15">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15">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15">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15">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15">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15">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15">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15">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15">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15">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15">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15">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15">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15">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15">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15">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15">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15">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15">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15">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15">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15">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15">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15">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15">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15">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15">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15">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15">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15">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15">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15">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15">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15">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15">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15">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15">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15">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15">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15">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15">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15">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15">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15">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15">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15">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15">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15">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15">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15">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15">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15">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15">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15">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15">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15">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15">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15">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15">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15">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15">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15">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15">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15">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15">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15">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15">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15">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15">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15">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15">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15">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15">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15">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15">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15">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15">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15">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15">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15">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15">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15">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15">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15">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15">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15">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15">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15">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15">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15">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15">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15">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15">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15">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15">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15">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15">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15">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15">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15">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15">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15">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15">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15">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15">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15">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15">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15">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15">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15">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15">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15">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15">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15">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15">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15">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15">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15">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15">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15">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15">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15">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15">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15">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15">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15">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15">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15">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15">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15">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15">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15">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15">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15">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15">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15">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15">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15">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15">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15">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15">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15">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15">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15">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15">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15">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15">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15">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15">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15">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15">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15">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15">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15">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15">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15">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15">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15">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15">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15">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15">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15">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15">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15">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15">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15">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15">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15">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15">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15">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15">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15">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15">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15">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15">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15">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15">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15">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15">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15">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15">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15">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15">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15">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15">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15">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15">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15">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15">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15">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15">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15">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15">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15">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15">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15">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15">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15">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15">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15">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15">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15">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15">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15">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15">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15">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15">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15">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15">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15">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15">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15">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15">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15">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15">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15">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15">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15">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15">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15">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15">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15">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15">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15">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15">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15">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15">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15">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15">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15">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15">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15">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15">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15">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15">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15">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15">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15">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15">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15">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15">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15">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15">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15">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15">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15">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15">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15">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15">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15">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15">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15">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15">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15">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15">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15">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15">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15">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15">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15">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15">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15">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15">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15">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15">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15">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15">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15">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15">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15">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15">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15">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15">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15">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15">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15">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15">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15">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15">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15">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15">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15">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15">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15">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15">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15">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15">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15">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15">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15">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15">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15">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15">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15">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15">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15">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15">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15">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15">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15">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15">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15">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15">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15">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15">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15">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15">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15">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15">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15">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15">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15">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15">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15">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15">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15">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15">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15">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15">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15">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15">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15">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15">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15">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15">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15">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15">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15">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15">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15">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15">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15">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15">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15">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15">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15">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15">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15">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15">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15">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15">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15">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15">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15">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15">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15">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15">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15">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15">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15">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15">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15">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15">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15">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15">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15">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15">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15">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15">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15">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15">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15">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15">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15">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15">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15">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15">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15">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15">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15">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15">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15">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15">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15">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15">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15">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15">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15">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15">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15">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15">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15">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15">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15">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15">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15">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15">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15">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15">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15">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15">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15">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15">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15">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15">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15">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15">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15">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15">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15">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15">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15">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15">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15">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15">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15">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15">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15">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15">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15">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15">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15">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15">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15">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15">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15">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15">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15">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15">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15">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15">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15">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15">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15">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15">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15">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15">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15">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15">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15">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15">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15">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15">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15">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15">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15">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15">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15">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15">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15">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15">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15">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15">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15">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15">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15">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15">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15">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15">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15">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15">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15">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15">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15">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15">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15">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15">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15">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15">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15">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15">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15">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15">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15">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15">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15">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15">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15">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15">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15">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15">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15">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15">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15">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15">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15">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15">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15">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15">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15">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15">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15">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15">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15">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15">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15">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15">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15">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15">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15">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15">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15">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15">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15">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15">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15">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15">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15">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15">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15">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15">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15">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15">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15">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15">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15">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15">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15">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15">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15">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15">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15">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15">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15">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15">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15">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15">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15">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15">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15">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15">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15">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15">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15">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15">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15">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15">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15">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15">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15">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15">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15">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15">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15">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15">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15">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15">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15">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15">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15">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15">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15">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15">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15">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15">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15">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15">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15">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15">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15">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15">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15">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15">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15">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15">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15">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15">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15">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15">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15">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15">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15">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15">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15">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15">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15">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15">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15">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15">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15">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15">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15">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15">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15">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15">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15">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15">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15">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15">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15">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15">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15">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15">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15">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15">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15">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15">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15">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15">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15">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15">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15">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15">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15">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15">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15">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15">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15">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15">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15">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15">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15">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15">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15">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15">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15">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15">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15">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15">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15">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15">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15">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15">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15">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15">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15">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15">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15">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15">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15">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15">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15">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15">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15">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15">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15">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15">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15">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15">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15">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15">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15">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15">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15">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15">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15">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15">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15">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15">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15">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15">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15">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15">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15">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15">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15">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15">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15">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15">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15">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15">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15">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15">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15">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15">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15">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15">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15">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15">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15">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15">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15">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15">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15">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15">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15">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15">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15">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15">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15">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15">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15">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15">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15">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15">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15">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15">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15">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15">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15">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15">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15">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15">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15">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15">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15">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15">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15">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15">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15">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15">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15">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15">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15">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15">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15">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15">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15">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15">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15">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15">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15">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15">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15">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15">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15">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15">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15">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15">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15">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15">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15">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15">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15">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15">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15">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15">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15">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15">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15">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15">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15">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15">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15">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15">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15">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15">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15">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15">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15">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15">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15">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15">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15">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15">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15">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15">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15">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15">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15">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15">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15">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15">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15">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15">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15">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15">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15">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15">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15">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15">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15">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15">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15">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15">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15">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15">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15">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15">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15">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15">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15">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15">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15">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15">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15">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15">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15">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15">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15">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15">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15">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15">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15">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15">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15">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15">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15">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15">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15">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15">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15">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15">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15">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15">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15">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15">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15">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15">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15">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15">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15">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15">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15">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15">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15">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15">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15">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15">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15">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15">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15">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15">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15">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15">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15">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15">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15">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15">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15">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15">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15">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15">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15">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15">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15">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15">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15">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15">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15">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15">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15">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15">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15">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15">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15">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15">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15">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15">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15">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15">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15">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15">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15">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15">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15">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15">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15">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15">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15">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15">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15">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15">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15">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15">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15">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15">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15">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15">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15">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15">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15">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15">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15">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15">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15">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15">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15">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15">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15">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15">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15">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15">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15">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15">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15">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15">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15">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15">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15">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15">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15">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15">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15">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15">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15">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15">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15">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15">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15">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15">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15">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15">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15">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15">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15">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15">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15">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15">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15">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15">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15">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15">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15">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15">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15">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15">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15">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15">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15">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15">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15">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15">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15">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15">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15">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15">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15">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15">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15">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15">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15">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15">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15">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15">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15">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15">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15">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15">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15">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15">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15">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15">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15">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15">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15">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15">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15">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15">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15">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15">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15">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15">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15">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15">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15">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15">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15">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15">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15">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15">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15">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15">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15">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15">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15">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15">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15">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15">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15">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15">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15">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15">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15">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15">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15">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15">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15">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15">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15">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15">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15">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15">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15">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15">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15">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15">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15">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15">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15">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15">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15">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15">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15">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15">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15">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15">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15">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15">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15">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15">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15">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15">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15">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15">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15">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15">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15">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15">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15">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15">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15">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15">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15">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15">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15">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15">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15">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15">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15">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15">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15">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15">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15">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15">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15">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15">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15">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15">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15">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15">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15">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15">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15">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15">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15">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15">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15">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15">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15">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15">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15">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15">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15">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15">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15">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15">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15">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15">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15">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15">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15">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15">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15">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15">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15">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15">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15">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15">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15">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15">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15">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15">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15">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15">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15">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15">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15">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15">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15">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15">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15">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15">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15">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15">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15">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15">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15">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15">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15">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15">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15">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15">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15">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15">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15">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15">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15">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15">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15">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15">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15">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15">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15">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15">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15">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15">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15">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15">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15">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15">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15">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15">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15">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15">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15">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15">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15">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15">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15">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15">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15">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15">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15">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15">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15">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15">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15">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15">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15">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15">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15">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15">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15">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15">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15">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15">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15">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15">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15">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15">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15">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15">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15">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15">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15">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15">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15">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15">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15">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15">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15">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15">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15">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15">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15">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15">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15">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15">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15">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15">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15">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15">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15">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15">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15">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15">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15">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15">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15">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15">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15">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15">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15">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15">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15">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15">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15">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15">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15">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15">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15">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15">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15">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15">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15">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15">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15">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15">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15">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15">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15">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15">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15">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15">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15">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15">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15">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15">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15">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15">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15">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15">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15">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15">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15">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15">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15">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15">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15">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15">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15">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15">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15">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15">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15">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15">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15">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15">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15">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15">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15">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15">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15">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15">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15">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15">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15">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15">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15">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15">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15">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15">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15">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15">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15">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15">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15">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15">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15">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15">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15">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15">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15">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15">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15">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15">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15">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15">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15">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15">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15">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15">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15">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15">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15">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15">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15">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15">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15">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15">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15">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15">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15">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15">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15">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15">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15">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15">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15">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15">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15">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15">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15">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15">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15">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15">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15">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15">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15">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15">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15">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15">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15">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15">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15">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15">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15">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15">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15">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15">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15">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15">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15">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15">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15">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15">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15">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15">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15">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15">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15">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15">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15">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15">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15">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15">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15">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15">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15">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15">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15">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15">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15">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15">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15">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15">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15">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15">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15">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15">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15">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15">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15">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15">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15">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15">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15">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15">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15">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15">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15">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15">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15">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15">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15">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15">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15">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15">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15">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15">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15">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15">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15">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15">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15">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15">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15">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15">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15">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15">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15">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15">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15">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15">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15">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15">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15">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15">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15">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15">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15">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15">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15">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15">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15">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15">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15">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15">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15">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15">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15">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15">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15">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15">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15">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15">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15">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15">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15">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15">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15">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15">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15">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15">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15">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15">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15">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15">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15">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15">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15">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15">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15">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15">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15">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15">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15">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15">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15">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15">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15">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15">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15">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15">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15">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15">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15">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15">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15">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15">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15">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15">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15">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15">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15">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15">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15">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15">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15">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15">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15">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15">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15">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15">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15">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15">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15">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15">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15">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15">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15">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15">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15">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15">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15">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15">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15">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15">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15">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15">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15">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15">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15">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15">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15">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15">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15">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15">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15">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15">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15">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15">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15">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15">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15">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15">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15">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15">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15">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15">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15">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15">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15">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15">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15">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15">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15">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15">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15">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15">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15">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15">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15">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15">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15">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15">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15">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15">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15">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15">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15">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15">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15">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15">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15">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15">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15">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15">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15">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15">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15">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15">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15">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15">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15">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15">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15">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15">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15">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15">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15">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15">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15">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15">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15">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15">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15">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15">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15">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15">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15">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15">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15">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15">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15">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15">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15">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15">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15">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15">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15">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15">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15">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15">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15">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15">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15">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15">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15">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15">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15">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15">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15">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15">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15">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15">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15">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15">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15">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15">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15">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15">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15">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15">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15">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15">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15">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15">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15">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15">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15">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15">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15">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15">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15">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15">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15">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15">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15">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15">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15">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15">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15">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15">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15">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15">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15">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15">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15">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15">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15">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15">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15">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15">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15">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15">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15">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15">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15">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15">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15">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15">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15">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15">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15">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15">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15">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15">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15">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15">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15">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15">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15">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15">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15">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15">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15">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15">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15">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15">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15">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15">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15">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15">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15">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15">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15">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15">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15">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15">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15">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15">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15">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15">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15">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15">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15">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15">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15">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15">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15">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15">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15">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15">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15">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15">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15">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15">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15">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15">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15">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15">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15">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15">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15">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15">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15">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15">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15">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15">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15">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15">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15">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15">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15">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15">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15">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15">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15">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15">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15">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15">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15">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15">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15">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15">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15">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15">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15">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15">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15">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15">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15">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15">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15">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15">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15">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15">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15">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15">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15">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15">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15">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15">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15">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15">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15">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15">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15">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15">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15">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15">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15">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15">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15">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15">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15">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15">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15">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15">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15">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15">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15">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15">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15">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15">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15">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15">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15">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15">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15">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15">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15">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15">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15">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15">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15">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15">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15">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15">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15">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15">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15">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15">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15">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15">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15">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15">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15">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15">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15">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15">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15">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15">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15">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15">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15">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15">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15">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15">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15">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15">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15">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15">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15">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15">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15">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15">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15">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15">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15">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15">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15">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15">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15">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15">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15">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15">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15">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15">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15">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15">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15">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15">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15">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15">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15">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15">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15">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15">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15">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15">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15">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15">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15">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15">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15">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15">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15">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15">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15">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15">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15">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15">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15">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15">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15">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15">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15">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15">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15">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15">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15">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15">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15">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15">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15">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15">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15">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15">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15">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15">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15">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15">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15">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15">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15">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15">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15">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15">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15">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15">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15">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15">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15">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15">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15">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15">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15">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15">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15">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15">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15">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15">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15">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15">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15">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15">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15">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15">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15">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15">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15">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15">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15">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15">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15">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15">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15">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15">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15">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15">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15">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15">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15">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15">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15">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15">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15">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15">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15">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15">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15">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15">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15">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15">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15">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15">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15">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15">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15">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15">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15">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15">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15">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15">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15">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15">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15">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15">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15">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15">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15">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15">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15">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15">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15">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15">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15">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15">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15">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15">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15">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15">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15">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15">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15">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15">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15">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15">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15">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15">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15">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15">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15">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15">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15">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15">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15">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15">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15">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15">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15">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15">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15">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15">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15">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15">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15">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15">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15">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15">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15">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15">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15">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15">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15">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15">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15">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15">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15">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15">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15">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15">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15">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15">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15">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15">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15">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15">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15">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15">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15">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15">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15">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15">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15">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15">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15">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15">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15">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15">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15">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15">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15">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15">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15">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15">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15">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15">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15">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15">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15">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15">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15">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15">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15">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15">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15">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15">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15">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15">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15">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15">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15">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15">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15">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15">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15">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15">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15">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15">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15">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15">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15">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15">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15">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15">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15">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15">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15">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15">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15">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15">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15">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15">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15">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15">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15">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15">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15">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15">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15">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15">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15">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15">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15">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15">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15">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15">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15">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15">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15">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15">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15">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15">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15">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15">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15">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15">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15">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15">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15">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15">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15">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15">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15">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15">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15">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15">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15">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15">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15">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15">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15">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15">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15">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15">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15">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15">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15">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15">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15">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15">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15">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15">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15">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15">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15">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15">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15">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15">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15">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15">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15">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15">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15">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15">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15">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15">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15">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15">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15">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15">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15">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15">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15">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15">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15">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15">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15">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15">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15">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15">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15">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15">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15">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15">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15">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15">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15">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15">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15">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15">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15">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15">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15">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15">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15">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15">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15">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15">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15">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15">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15">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15">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15">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15">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15">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15">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15">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15">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15">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15">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15">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15">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15">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15">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15">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15">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15">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15">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15">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15">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15">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15">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15">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15">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15">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15">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15">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15">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15">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15">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15">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15">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15">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15">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15">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15">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15">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15">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15">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15">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15">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15">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15">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15">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15">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15">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15">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15">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15">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15">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15">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15">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15">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15">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15">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15">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15">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15">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15">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15">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15">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15">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15">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15">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15">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15">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15">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15">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15">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15">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15">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15">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15">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15">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15">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15">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15">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15">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15">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15">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15">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15">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15">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15">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15">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15">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15">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15">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15">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15">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15">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15">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15">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15">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15">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15">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15">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15">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15">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15">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15">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15">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15">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15">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15">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15">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15">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15">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15">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15">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15">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15">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15">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15">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15">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15">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15">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15">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15">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15">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15">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15">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15">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15">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15">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15">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15">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15">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15">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15">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15">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15">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15">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15">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15">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15">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15">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15">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15">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15">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15">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15">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15">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15">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15">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15">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15">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15">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15">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15">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15">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15">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15">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15">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15">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15">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15">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15">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15">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15">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15">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15">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15">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15">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15">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15">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15">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15">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15">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15">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15">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15">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15">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15">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15">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15">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15">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15">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15">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15">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15">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15">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15">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15">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15">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15">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15">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15">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15">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15">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15">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15">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15">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15">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15">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15">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15">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15">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15">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15">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15">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15">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15">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15">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15">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15">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15">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15">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15">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15">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15">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15">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15">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15">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15">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15">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15">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15">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15">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15">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15">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15">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15">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15">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15">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15">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15">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15">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15">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15">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15">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15">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15">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15">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15">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15">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15">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15">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15">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15">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15">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15">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15">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15">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15">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15">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15">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15">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15">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15">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15">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15">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15">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15">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15">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15">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15">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15">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15">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15">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15">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15">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15">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15">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15">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15">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15">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15">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15">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15">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15">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15">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15">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15">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15">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15">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15">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15">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15">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15">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15">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15">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15">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15">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15">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15">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15">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15">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15">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15">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15">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15">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15">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15">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15">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15">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15">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15">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15">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15">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15">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15">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15">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15">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15">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15">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15">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15">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15">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15">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15">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15">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15">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15">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15">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15">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15">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15">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15">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15">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15">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15">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15">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15">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15">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15">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15">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15">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15">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15">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15">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15">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15">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15">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15">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15">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15">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15">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15">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15">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15">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15">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15">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15">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15">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15">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15">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15">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15">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15">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15">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15">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15">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15">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15">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15">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15">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15">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15">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15">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15">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15">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15">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15">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15">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15">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15">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15">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15">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15">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15">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15">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15">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15">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15">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15">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15">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15">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15">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15">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15">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15">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15">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15">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15">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15">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15">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15">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15">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15">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15">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15">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15">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15">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15">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15">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15">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15">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15">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15">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15">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15">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15">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15">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15">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15">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15">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15">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15">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15">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15">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15">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15">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15">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15">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15">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15">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15">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15">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15">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15">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15">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15">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15">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15">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15">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15">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15">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15">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15">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15">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15">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15">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15">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15">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15">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15">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15">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15">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15">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15">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15">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15">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15">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15">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15">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15">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15">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15">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15">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15">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15">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15">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15">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15">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15">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15">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15">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15">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15">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15">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15">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15">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15">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15">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15">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15">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15">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15">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15">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15">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15">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15">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15">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15">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15">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15">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15">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15">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15">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15">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15">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15">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15">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15">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15">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15">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15">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15">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15">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15">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15">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15">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15">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15">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15">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15">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15">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15">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15">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15">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15">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15">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15">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15">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15">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15">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15">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15">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15">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15">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15">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15">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15">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15">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15">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15">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15">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15">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15">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15">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15">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15">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15">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15">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15">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15">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15">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15">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15">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15">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15">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15">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15">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15">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15">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15">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15">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15">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15">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15">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15">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15">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15">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15">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15">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15">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15">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15">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15">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15">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15">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15">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15">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15">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15">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15">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15">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15">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15">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15">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15">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15">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15">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15">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15">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15">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15">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15">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15">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15">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15">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15">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15">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15">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15">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15">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15">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15">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15">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15">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15">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15">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15">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15">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15">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15">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15">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15">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15">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15">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15">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15">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15">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15">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15">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15">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15">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15">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15">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15">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15">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15">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15">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15">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15">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15">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15">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15">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15">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15">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15">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15">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15">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15">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15">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15">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15">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15">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15">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15">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15">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15">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15">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15">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15">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15">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15">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15">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15">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15">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15">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15">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15">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15">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15">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15">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15">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15">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15">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15">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15">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15">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15">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15">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15">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15">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15">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15">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15">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15">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15">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15">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15">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15">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15">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15">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15">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15">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15">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15">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15">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15">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15">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15">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15">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15">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15">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15">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15">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15">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15">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15">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15">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15">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15">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15">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15">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15">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15">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15">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15">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15">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15">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15">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15">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15">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15">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15">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15">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15">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15">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15">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15">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15">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15">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15">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15">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15">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15">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15">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15">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15">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15">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15">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15">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15">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15">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15">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15">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15">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15">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15">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15">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15">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15">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15">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15">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15">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15">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15">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15">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15">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15">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15">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15">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15">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15">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15">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15">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15">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15">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15">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15">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15">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15">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15">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15">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15">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15">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15">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15">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15">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15">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15">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15">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15">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15">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15">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15">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15">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15">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15">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15">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15">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15">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15">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15">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15">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15">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15">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15">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15">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15">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15">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15">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15">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15">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15">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15">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15">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15">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15">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15">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15">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15">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15">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15">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15">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15">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15">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15">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15">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15">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15">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15">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15">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15">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15">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15">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15">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15">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15">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15">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15">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15">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15">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15">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15">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15">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15">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15">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15">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15">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15">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15">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15">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15">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15">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15">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15">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15">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15">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15">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15">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15">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15">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15">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15">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15">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15">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15">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15">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15">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15">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15">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15">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15">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15">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15">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15">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15">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15">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15">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15">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15">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15">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15">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15">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15">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15">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15">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15">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15">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15">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15">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15">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15">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15">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15">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15">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15">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15">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15">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15">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15">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15">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15">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15">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15">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15">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15">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15">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15">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15">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15">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15">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15">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15">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15">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15">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15">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15">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15">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15">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15">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15">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15">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15">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15">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15">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15">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15">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15">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15">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15">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15">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15">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15">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15">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15">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15">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15">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15">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15">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15">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15">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15">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15">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15">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15">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15">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15">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15">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15">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15">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15">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15">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15">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15">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15">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15">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15">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15">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15">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15">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15">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15">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15">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15">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15">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15">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15">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15">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15">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15">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15">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15">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15">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15">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15">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15">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15">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15">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15">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15">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15">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15">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15">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15">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15">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15">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15">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15">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15">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15">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15">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15">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15">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15">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15">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15">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15">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15">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15">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15">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15">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15">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15">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15">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15">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15">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15">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15">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15">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15">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15">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15">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15">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15">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15">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15">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15">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15">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15">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15">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15">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15">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15">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15">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15">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15">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15">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15">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15">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15">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15">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15">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15">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15">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15">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15">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15">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15">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15">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15">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15">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15">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15">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15">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15">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15">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15">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15">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15">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15">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15">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15">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15">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15">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15">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15">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15">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15">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15">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15">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15">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15">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15">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15">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15">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15">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15">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15">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15">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15">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15">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15">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15">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15">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15">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15">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15">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15">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15">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15">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15">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15">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15">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15">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15">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15">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15">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15">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15">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15">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15">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15">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15">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15">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15">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15">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15">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15">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15">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15">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15">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15">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15">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15">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15">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15">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15">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15">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15">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15">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15">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15">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15">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15">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15">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15">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15">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15">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15">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15">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15">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15">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15">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15">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15">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15">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15">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15">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15">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15">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15">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15">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15">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15">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15">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15">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15">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15">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15">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15">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15">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15">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15">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15">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15">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15">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15">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15">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15">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15">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15">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15">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15">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15">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15">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15">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15">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15">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15">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15">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15">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15">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15">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15">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15">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15">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15">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15">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15">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15">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15">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15">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15">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15">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15">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15">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15">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15">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15">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15">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15">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15">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15">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15">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15">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15">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15">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15">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15">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15">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15">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15">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15">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15">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15">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15">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15">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15">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15">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15">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15">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15">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15">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15">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15">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15">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15">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15">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15">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15">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15">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15">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15">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15">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15">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15">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15">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15">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15">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15">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15">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15">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15">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15">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15">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15">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15">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15">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15">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15">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15">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15">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15">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15">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15">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15">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15">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15">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15">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15">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15">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15">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15">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15">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15">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15">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15">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15">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15">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15">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15">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15">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15">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15">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15">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15">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15">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15">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15">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15">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15">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15">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15">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15">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15">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15">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15">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15">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15">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15">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15">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15">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15">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15">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15">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15">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15">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15">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15">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15">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15">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15">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15">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15">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15">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15">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15">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15">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15">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15">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15">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15">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15">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15">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15">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15">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15">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15">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15">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15">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15">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15">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15">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15">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15">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15">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15">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15">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15">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15">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15">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15">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15">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15">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15">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15">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15">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15">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15">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15">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15">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15">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15">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15">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15">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15">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15">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15">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15">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15">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15">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15">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15">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15">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15">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15">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15">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15">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15">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15">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15">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15">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15">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15">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15">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15">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15">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15">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15">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15">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15">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15">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15">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15">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15">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15">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15">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15">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15">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15">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15">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15">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15">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15">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15">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15">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15">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15">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15">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15">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15">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15">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15">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15">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15">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15">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15">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15">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15">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15">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15">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15">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15">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15">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15">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15">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15">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15">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15">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15">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15">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15">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15">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15">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15">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15">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15">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15">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15">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15">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15">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15">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15">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15">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15">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15">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15">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15">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15">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15">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15">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15">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15">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15">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15">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15">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15">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15">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15">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15">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15">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15">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15">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15">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15">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15">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15">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15">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15">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15">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15">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15">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15">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15">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15">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15">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15">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15">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15">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15">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15">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15">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15">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15">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15">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15">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15">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15">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15">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15">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15">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15">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15">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15">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15">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15">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15">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15">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15">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15">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15">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15">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15">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15">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15">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15">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15">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15">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15">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15">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15">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15">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15">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15">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15">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15">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15">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15">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15">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15">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15">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15">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15">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15">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15">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15">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15">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15">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15">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15">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15">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15">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15">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15">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15">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15">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15">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15">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15">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15">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15">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15">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15">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15">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15">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15">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15">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15">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15">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15">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15">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15">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15">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15">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15">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15">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15">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15">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15">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15">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15">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15">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15">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15">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15">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15">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15">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15">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15">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15">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15">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15">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15">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15">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15">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15">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15">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15">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15">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15">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15">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15">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15">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15">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15">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15">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15">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15">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15">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15">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15">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15">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15">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15">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15">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15">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15">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15">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15">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15">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15">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15">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15">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15">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15">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15">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15">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15">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15">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15">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15">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15">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15">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15">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15">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15">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15">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15">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15">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15">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15">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15">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15">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15">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15">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15">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15">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15">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15">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15">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15">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15">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15">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15">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15">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15">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15">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15">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15">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15">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15">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15">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15">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15">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15">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15">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15">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15">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15">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15">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15">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15">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15">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15">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15">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15">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15">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15">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15">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15">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15">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15">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15">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15">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15">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15">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15">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15">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15">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15">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15">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15">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15">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15">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15">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15">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15">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15">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15">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15">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15">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15">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15">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15">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15">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15">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15">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15">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15">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15">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15">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15">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15">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15">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15">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15">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15">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15">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15">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15">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15">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15">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15">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15">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15">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15">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15">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15">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15">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15">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15">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15">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15">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15">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15">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15">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15">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15">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15">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15">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15">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15">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15">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15">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15">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15">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15">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15">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15">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15">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15">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15">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15">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15">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15">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15">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15">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15">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15">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15">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15">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15">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15">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15">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15">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15">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15">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15">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15">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15">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15">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15">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15">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15">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15">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15">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15">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15">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15">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15">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15">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15">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15">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15">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15">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15">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15">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15">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15">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15">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15">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15">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15">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15">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15">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15">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15">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15">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15">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15">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15">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15">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15">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15">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15">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15">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15">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15">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15">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15">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15">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15">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15">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15">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15">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15">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15">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15">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15">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15">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15">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15">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15">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15">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15">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15">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15">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15">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15">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15">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15">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15">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15">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15">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15">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15">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15">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15">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15">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15">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15">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15">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15">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15">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15">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15">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15">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15">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15">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15">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15">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15">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15">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15">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15">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15">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15">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15">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15">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15">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15">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15">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15">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15">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15">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15">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15">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15">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15">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15">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15">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15">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15">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15">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15">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15">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15">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15">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15">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15">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15">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15">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15">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15">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15">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15">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15">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15">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15">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15">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15">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15">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15">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15">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15">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15">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15">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15">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15">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15">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15">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15">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15">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15">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15">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15">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15">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15">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15">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15">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15">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15">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15">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15">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15">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15">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15">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15">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15">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15">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15">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15">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15">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15">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15">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15">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15">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15">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15">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15">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15">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15">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15">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15">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15">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15">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15">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15">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15">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15">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15">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15">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15">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15">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15">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15">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15">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15">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15">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15">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15">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15">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15">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15">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15">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15">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15">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15">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15">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15">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15">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15">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15">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15">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15">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15">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15">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15">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15">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15">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15">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15">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15">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15">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15">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15">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15">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15">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15">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15">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15">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15">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15">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15">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15">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15">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15">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15">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15">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15">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15">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15">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15">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15">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15">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15">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15">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15">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15">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15">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15">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15">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15">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15">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15">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15">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15">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15">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15">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15">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15">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15">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15">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15">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15">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15">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15">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15">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15">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15">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15">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15">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15">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15">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15">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15">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15">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15">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15">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15">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15">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15">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15">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15">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15">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15">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15">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15">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15">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15">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15">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15">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15">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15">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15">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15">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15">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15">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15">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15">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15">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15">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15">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15">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15">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15">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15">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15">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15">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15">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15">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15">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15">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15">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15">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15">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15">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15">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15">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15">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15">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15">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15">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15">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15">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15">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15">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15">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15">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15">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15">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15">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15">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15">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15">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15">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15">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15">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15">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15">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15">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15">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15">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15">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15">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15">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15">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15">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15">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15">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15">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15">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15">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15">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15">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15">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15">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15">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15">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15">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15">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15">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15">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15">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15">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15">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15">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15">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15">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15">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15">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15">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15">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15">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15">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15">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15">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15">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15">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15">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15">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15">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15">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15">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15">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15">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15">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15">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15">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15">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15">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15">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15">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15">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15">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15">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15">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15">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15">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15">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15">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15">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15">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15">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15">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15">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15">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15">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15">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15">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15">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15">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15">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15">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15">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15">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15">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15">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15">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15">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15">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15">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15">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15">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15">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15">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15">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15">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15">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15">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15">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15">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15">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15">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15">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15">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15">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15">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15">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15">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15">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15">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15">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15">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15">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15">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15">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15">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15">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15">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15">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15">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15">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15">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15">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15">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15">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15">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15">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15">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15">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15">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15">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15">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15">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15">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15">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15">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15">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15">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15">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15">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15">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15">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15">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15">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15">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15">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15">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15">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15">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15">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15">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15">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15">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15">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15">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15">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15">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15">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15">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15">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15">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15">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15">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15">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15">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15">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15">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15">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15">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15">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15">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15">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15">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15">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15">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15">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15">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15">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15">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15">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15">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15">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15">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15">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15">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15">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15">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15">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15">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15">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15">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15">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15">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15">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15">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15">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15">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15">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15">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15">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15">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15">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15">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15">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15">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15">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15">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15">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15">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15">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15">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15">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15">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15">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15">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15">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15">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15">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15">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15">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15">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15">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15">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15">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15">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15">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15">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15">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15">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15">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15">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15">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15">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15">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15">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15">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15">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15">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15">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15">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15">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15">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15">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15">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15">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15">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15">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15">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15">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15">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15">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15">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15">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15">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15">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15">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15">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15">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15">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15">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15">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15">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15">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15">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15">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15">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15">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15">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15">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15">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15">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15">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15">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15">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15">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15">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15">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15">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15">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15">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15">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15">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15">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15">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15">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15">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15">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15">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15">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15">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15">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15">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15">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15">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15">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15">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15">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15">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15">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15">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15">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15">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15">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15">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15">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15">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15">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15">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15">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15">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15">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15">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15">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15">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15">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15">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15">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15">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15">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15">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15">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15">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15">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15">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15">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15">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15">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15">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15">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15">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15">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15">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15">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15">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15">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15">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15">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15">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15">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15">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15">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15">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15">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15">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15">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15">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15">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15">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15">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15">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15">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15">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15">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15">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15">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15">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15">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15">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15">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15">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15">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15">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15">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15">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15">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15">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15">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15">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15">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15">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15">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15">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15">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15">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15">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15">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15">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15">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15">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15">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15">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15">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15">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15">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15">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15">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15">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15">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15">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15">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15">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15">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15">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15">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15">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15">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15">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15">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15">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15">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15">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15">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15">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15">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15">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15">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15">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15">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15">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15">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15">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15">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15">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15">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15">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15">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15">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15">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15">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15">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15">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15">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15">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15">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15">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15">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15">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15">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15">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15">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15">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15">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15">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15">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15">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15">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15">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15">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15">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15">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15">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15">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15">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15">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15">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15">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15">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15">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15">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15">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15">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15">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15">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15">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15">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15">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15">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15">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15">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15">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15">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15">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15">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15">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15">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15">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15">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15">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15">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15">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15">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15">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15">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15">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15">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15">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15">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15">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15">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15">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15">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15">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15">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15">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15">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15">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15">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15">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15">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15">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15">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15">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15">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15">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15">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15">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15">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15">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15">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15">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15">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15">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15">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15">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15">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15">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15">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15">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15">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15">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15">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15">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15">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15">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15">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15">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15">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15">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15">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15">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15">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15">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15">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15">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15">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15">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15">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15">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15">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15">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15">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15">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15">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15">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15">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15">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15">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15">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15">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15">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15">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15">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15">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15">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15">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15">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15">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15">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15">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15">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15">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15">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15">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15">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15">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15">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15">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15">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15">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15">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15">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15">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15">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15">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15">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15">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15">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15">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15">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15">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15">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15">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15">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15">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15">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15">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15">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15">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15">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15">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15">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15">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15">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15">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15">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15">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15">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15">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15">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15">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15">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15">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15">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15">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15">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15">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15">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15">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15">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15">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15">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15">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15">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15">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15">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15">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15">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15">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15">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15">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15">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15">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15">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15">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15">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15">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15">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15">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15">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15">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15">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15">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15">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15">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15">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15">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15">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15">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15">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15">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15">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15">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15">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15">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15">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15">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15">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15">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15">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15">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15">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15">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15">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15">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15">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15">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15">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15">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15">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15">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15">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15">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15">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15">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15">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15">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15">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15">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15">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15">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15">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15">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15">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15">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15">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15">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15">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15">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15">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15">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15">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15">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15">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15">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15">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15">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15">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15">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15">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15">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15">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15">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15">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15">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15">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15">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15">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15">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15">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15">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15">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15">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15">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15">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15">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15">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15">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15">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15">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15">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15">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15">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15">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15">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15">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15">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15">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15">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15">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15">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15">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15">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15">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15">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15">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15">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15">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15">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15">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15">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15">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15">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15">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15">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15">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15">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15">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15">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15">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15">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15">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15">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15">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15">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15">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15">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15">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15">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15">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15">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15">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15">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15">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15">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15">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15">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15">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15">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15">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15">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15">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15">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15">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15">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15">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15">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15">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15">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15">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15">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15">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15">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15">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15">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15">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15">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15">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15">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15">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15">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15">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15">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15">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15">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15">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15">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15">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15">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15">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15">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15">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15">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15">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15">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15">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15">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15">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15">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15">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15">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15">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15">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15">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15">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15">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15">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15">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15">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15">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15">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15">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15">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15">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15">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15">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15">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15">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15">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15">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15">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15">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15">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15">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15">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15">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15">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15">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15">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15">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15">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15">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15">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15">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15">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15">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15">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15">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15">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15">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15">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15">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15">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15">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15">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15">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15">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15">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15">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15">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15">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15">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15">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15">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15">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15">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15">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15">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15">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15">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15">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15">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15">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15">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15">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15">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15">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15">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15">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15">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15">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15">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15">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15">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15">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15">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15">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15">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15">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15">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15">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15">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15">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15">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15">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15">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15">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15">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15">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15">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15">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15">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15">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15">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15">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15">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15">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15">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15">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15">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15">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15">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15">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15">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15">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15">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15">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15">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15">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15">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15">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15">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15">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15">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15">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15">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15">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15">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15">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15">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15">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15">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15">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15">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15">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15">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15">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15">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15">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15">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15">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15">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15">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15">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15">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15">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15">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15">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15">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15">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15">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15">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15">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15">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15">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15">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15">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15">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15">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15">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15">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15">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15">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15">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15">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15">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15">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15">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15">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15">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15">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15">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15">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15">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15">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15">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15">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15">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15">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15">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15">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15">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15">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15">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15">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15">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15">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15">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15">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15">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15">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15">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15">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15">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15">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15">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15">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15">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15">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15">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15">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15">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15">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15">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15">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15">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15">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15">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15">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15">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15">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15">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15">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15">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15">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15">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15">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15">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15">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15">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15">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15">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15">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15">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15">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15">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15">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15">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15">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15">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15">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15">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15">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15">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15">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15">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15">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15">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15">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15">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15">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15">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15">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15">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15">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15">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15">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15">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15">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15">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15">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15">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15">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15">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15">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15">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15">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15">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15">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15">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15">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15">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15">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15">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15">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15">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15">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15">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15">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15">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15">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15">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15">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15">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15">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15">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15">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15">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15">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15">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15">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15">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15">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15">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15">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15">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15">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15">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15">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15">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15">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15">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15">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15">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15">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15">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15">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15">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15">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15">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15">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15">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15">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15">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15">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15">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15">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15">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15">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15">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15">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15">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15">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15">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15">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15">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15">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15">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15">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15">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15">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15">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15">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15">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15">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15">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15">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15">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15">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15">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15">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15">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15">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15">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15">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15">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15">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15">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15">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15">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15">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15">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15">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15">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15">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15">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15">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15">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15">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15">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15">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15">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15">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15">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15">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15">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15">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15">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15">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15">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15">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15">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15">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15">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15">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15">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15">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15">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15">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15">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15">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15">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15">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15">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15">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15">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15">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15">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15">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15">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15">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15">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15">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15">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15">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15">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15">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15">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15">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15">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15">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15">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15">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15">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15">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15">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15">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15">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15">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15">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15">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15">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15">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15">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15">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15">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15">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15">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15">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15">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15">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15">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15">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15">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15">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15">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15">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15">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15">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15">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15">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15">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15">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15">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15">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15">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15">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15">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15">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15">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15">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15">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15">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15">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15">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15">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15">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15">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15">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15">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15">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15">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15">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15">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15">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15">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15">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15">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15">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15">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15">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15">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15">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15">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15">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15">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15">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15">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15">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15">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15">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15">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15">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15">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15">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15">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15">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15">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15">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15">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15">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15">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15">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15">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15">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15">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15">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15">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15">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15">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15">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15">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15">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15">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15">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15">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15">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15">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15">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15">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15">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15">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15">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15">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15">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15">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15">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15">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15">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15">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15">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15">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15">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15">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15">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15">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15">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15">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15">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15">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15">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15">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15">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15">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15">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15">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15">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15">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15">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15">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15">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15">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15">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15">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15">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15">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15">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15">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15">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15">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15">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15">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15">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15">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15">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15">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15">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15">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15">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15">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15">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15">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15">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15">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15">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15">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15">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15">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15">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15">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15">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15">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15">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15">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15">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15">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15">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15">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15">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15">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15">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15">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15">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15">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15">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15">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15">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15">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15">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15">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15">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15">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15">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15">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15">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15">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15">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15">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15">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15">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15">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15">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15">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15">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15">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15">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15">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15">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15">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15">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15">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15">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15">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15">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15">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15">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15">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15">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15">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15">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15">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15">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15">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15">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15">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15">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15">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15">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15">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15">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15">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15">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15">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15">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15">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15">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15">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15">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15">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15">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15">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15">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15">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15">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15">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15">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15">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15">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15">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15">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15">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15">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15">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15">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15">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15">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15">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15">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15">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15">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15">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15">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15">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15">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15">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15">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15">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15">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15">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15">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15">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15">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15">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15">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15">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15">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15">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15">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15">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15">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15">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15">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15">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15">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15">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15">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15">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15">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15">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15">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15">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15">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15">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15">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15">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15">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15">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15">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15">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15">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15">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15">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15">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15">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15">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15">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15">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15">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15">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15">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15">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15">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15">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15">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15">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15">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15">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15">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15">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15">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15">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15">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15">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15">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15">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15">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15">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15">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15">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15">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15">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15">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15">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15">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15">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15">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15">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15">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15">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15">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15">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15">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15">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15">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15">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15">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15">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15">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15">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15">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15">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15">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15">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15">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15">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15">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15">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15">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15">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15">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15">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15">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15">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15">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15">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15">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15">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15">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15">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15">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15">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15">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15">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15">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15">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15">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15">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15">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15">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15">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15">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15">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15">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15">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15">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15">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15">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15">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15">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15">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15">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15">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15">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15">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15">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15">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15">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15">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15">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15">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15">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15">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15">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15">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15">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15">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15">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15">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15">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15">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15">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15">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15">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15">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15">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15">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15">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15">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15">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15">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15">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15">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15">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15">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15">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15">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15">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15">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15">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15">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15">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15">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15">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15">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15">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15">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15">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15">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15">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15">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15">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15">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15">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15">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15">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15">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15">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15">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15">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15">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15">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15">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15">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15">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15">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15">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15">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15">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15">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15">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15">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15">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15">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15">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15">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15">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15">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15">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15">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15">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15">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15">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15">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15">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15">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15">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15">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15">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15">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15">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15">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15">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15">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15">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15">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15">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15">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15">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15">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15">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15">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15">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15">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15">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15">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15">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15">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15">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15">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15">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15">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15">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15">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15">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15">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15">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15">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15">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15">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15">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15">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15">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15">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15">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15">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15">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15">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15">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15">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15">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15">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15">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15">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15">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15">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15">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15">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15">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15">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15">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15">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15">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15">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15">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15">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15">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15">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15">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15">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15">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15">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15">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15">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15">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15">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15">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15">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15">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15">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15">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15">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15">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15">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15">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15">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15">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15">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15">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15">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15">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15">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15">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15">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15">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15">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15">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15">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15">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15">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15">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15">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15">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15">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15">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15">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15">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15">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15">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15">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15">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15">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15">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15">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15">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15">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15">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15">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15">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15">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15">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15">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15">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15">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15">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15">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15">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15">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15">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15">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15">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15">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15">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15">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15">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15">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15">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15">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15">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15">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15">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15">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15">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15">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15">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15">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15">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15">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15">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15">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15">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15">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15">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15">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15">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15">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15">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15">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15">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15">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15">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15">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15">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15">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15">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15">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15">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15">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15">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15">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15">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15">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15">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15">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15">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15">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15">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15">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15">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15">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15">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15">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15">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15">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15">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15">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15">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15">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15">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15">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15">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15">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15">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15">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15">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15">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15">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15">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15">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15">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15">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15">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15">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15">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15">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15">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15">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15">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15">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15">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15">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15">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15">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15">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15">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15">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15">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15">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15">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15">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15">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15">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15">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15">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15">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15">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15">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15">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15">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15">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15">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15">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15">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15">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15">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15">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15">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15">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15">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15">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15">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15">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15">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15">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15">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15">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15">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15">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15">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15">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15">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15">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15">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15">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15">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15">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15">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15">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15">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15">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15">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15">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15">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15">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15">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15">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15">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15">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15">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15">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15">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15">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15">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15">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15">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15">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15">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15">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15">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15">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15">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15">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15">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15">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15">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15">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15">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15">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15">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15">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15">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15">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15">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15">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15">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15">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15">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15">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15">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15">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15">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15">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15">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15">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15">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15">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15">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15">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15">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15">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15">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15">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15">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15">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15">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15">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15">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15">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15">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15">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15">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15">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15">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15">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15">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15">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15">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15">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15">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15">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15">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15">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15">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15">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15">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15">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15">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15">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15">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15">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15">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15">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15">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15">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15">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15">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15">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15">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15">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15">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15">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15">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15">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15">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15">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15">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15">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15">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15">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15">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15">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15">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15">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15">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15">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15">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15">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15">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15">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15">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15">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15">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15">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15">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15">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15">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15">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15">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15">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15">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15">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15">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15">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15">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15">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15">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15">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15">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15">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15">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15">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15">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15">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15">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15">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15">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15">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15">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15">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15">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15">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15">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15">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15">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15">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15">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15">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15">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15">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15">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15">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15">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15">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15">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15">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15">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15">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15">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15">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15">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15">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15">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15">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15">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15">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15">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15">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15">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15">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15">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15">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15">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15">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15">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15">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15">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15">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15">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15">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15">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15">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15">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15">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15">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15">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15">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15">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15">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15">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15">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15">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15">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15">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15">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15">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15">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15">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15">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15">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15">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15">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15">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15">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15">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15">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15">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15">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15">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15">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15">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15">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15">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15">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15">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15">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15">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15">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15">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15">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15">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15">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15">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15">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15">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15">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15">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15">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15">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15">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15">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15">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15">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15">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15">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15">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15">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15">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15">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15">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15">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15">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15">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15">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15">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15">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15">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15">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15">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15">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15">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15">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15">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15">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15">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15">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15">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15">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15">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15">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15">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15">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15">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15">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15">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15">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15">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15">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15">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15">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15">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15">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15">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15">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15">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15">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15">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15">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15">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15">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15">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15">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15">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15">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15">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15">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15">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15">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15">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15">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15">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15">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15">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15">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15">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15">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15">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15">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15">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15">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15">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15">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15">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15">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15">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15">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15">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15">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15">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15">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15">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15">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15">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15">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15">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15">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15">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15">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15">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15">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15">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15">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15">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15">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15">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15">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15">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15">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15">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15">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15">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15">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15">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15">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15">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15">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15">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15">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15">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15">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15">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15">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15">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15">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15">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15">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15">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15">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15">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15">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15">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15">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15">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15">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15">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15">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15">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15">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15">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15">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15">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15">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15">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15">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15">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15">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15">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15">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15">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15">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15">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15">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15">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15">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15">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15">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15">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15">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15">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15">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15">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15">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15">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15">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15">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15">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15">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15">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15">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15">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15">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15">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15">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15">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15">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15">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15">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15">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15">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15">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15">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15">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15">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15">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15">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15">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15">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15">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15">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15">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15">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15">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15">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15">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15">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15">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15">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15">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15">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15">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15">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15">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15">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15">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15">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15">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15">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15">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15">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15">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15">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15">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15">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15">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15">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15">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15">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15">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15">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15">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15">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15">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15">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15">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15">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15">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15">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15">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15">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15">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15">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15">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15">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15">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15">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15">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15">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15">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15">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15">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15">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15">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15">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15">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15">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15">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15">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15">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15">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15">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15">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15">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15">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15">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15">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15">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15">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15">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15">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15">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15">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15">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15">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15">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15">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15">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15">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15">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15">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15">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15">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15">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15">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15">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15">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15">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15">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15">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15">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15">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15">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15">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15">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15">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15">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15">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15">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15">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15">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15">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15">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15">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15">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15">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15">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15">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15">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15">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15">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15">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15">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15">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15">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15">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15">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15">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15">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15">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15">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15">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15">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15">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15">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15">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15">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15">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15">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15">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15">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15">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15">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15">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15">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15">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15">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15">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15">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15">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15">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15">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15">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15">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15">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15">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15">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15">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15">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15">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15">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15">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15">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15">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15">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15">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15">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15">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15">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15">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15">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15">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15">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15">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15">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15">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15">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15">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15">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15">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15">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15">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15">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15">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15">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15">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15">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15">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15">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15">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15">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15">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15">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15">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15">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15">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15">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15">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15">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15">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15">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15">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15">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15">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15">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15">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15">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15">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15">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15">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15">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15">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15">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15">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15">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15">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15">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15">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15">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15">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15">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15">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15">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15">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15">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15">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15">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15">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15">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15">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15">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15">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15">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15">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15">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15">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15">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15">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15">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15">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15">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15">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15">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15">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15">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15">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15">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15">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15">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15">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15">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15">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15">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15">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15">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15">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15">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15">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15">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15">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15">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15">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15">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15">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15">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15">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15">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15">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15">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15">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15">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15">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15">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15">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15">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15">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15">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15">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15">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15">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15">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15">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15">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15">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15">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15">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15">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15">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15">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15">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15">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15">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15">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15">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15">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15">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15">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15">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15">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15">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15">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15">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15">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15">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15">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15">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15">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15">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15">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15">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15">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15">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15">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15">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15">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15">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15">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15">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15">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15">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15">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15">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15">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15">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15">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15">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15">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15">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15">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15">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15">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15">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15">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15">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15">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15">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15">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15">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15">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15">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15">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15">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15">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15">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15">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15">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15">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15">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15">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15">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15">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15">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15">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15">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15">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15">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15">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15">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15">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15">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15">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15">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15">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15">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15">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15">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15">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15">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15">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15">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15">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15">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15">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15">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15">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15">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15">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15">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15">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15">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15">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15">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15">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15">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15">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15">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15">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15">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15">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15">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15">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15">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15">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15">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15">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15">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15">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15">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15">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15">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15">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15">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15">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15">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15">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15">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15">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15">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15">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15">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15">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15">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15">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15">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15">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15">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15">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15">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15">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15">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15">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15">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15">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15">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15">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15">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15">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15">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15">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15">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15">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15">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15">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15">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15">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15">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15">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15">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15">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15">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15">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15">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15">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15">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15">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15">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15">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15">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15">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15">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15">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15">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15">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15">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15">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15">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15">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15">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15">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15">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15">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15">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15">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15">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15">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15">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15">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15">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15">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15">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15">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15">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15">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15">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15">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15">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15">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15">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15">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15">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15">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15">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15">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15">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15">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15">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15">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15">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15">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15">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15">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15">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15">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15">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15">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15">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15">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15">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15">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15">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15">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15">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15">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15">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15">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15">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15">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15">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15">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15">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15">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15">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15">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15">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15">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15">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15">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15">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15">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15">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15">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15">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15">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15">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15">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15">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15">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15">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15">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15">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15">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15">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15">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15">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15">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15">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15">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15">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15">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15">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15">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15">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15">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15">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15">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15">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15">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15">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15">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15">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15">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15">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15">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15">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15">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15">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15">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15">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15">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15">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15">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15">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15">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15">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15">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15">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15">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15">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15">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15">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15">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15">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15">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15">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15">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15">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15">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15">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15">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15">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15">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15">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15">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15">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15">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15">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15">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15">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15">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15">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15">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15">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15">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15">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15">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15">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15">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15">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15">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15">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15">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15">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15">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15">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15">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15">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15">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15">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15">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15">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15">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15">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15">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15">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15">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15">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15">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15">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15">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15">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15">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15">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15">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15">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15">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15">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15">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15">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15">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15">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15">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15">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15">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15">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15">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15">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15">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15">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15">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15">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15">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15">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15">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15">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15">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15">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15">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15">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15">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15">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15">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15">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15">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15">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15">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15">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15">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15">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15">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15">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15">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15">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15">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15">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15">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15">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15">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15">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15">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15">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15">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15">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15">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15">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15">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15">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15">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15">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15">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15">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15">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15">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15">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15">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15">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15">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15">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15">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15">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15">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15">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15">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15">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15">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15">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15">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15">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15">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15">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15">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15">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15">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15">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15">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15">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15">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15">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15">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15">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15">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15">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15">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15">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15">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15">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15">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15">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15">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15">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15">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15">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15">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15">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15">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15">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15">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15">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15">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15">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15">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15">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15">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15">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15">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15">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15">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15">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15">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15">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15">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15">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15">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15">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15">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15">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15">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15">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15">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15">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15">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15">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15">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15">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15">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15">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15">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15">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15">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15">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15">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15">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15">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15">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15">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15">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15">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15">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15">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15">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15">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15">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15">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15">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15">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15">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15">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15">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15">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15">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15">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15">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15">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15">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15">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15">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15">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15">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15">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15">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15">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15">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15">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15">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15">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15">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15">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15">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15">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15">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15">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15">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15">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15">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15">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15">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15">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15">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15">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15">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15">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15">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15">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15">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15">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15">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15">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15">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15">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15">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15">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15">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15">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15">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15">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15">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15">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15">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15">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15">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15">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15">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15">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15">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15">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15">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15">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15">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15">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15">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15">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15">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15">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15">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15">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15">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15">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15">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15">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15">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15">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15">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15">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15">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15">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15">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15">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15">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15">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15">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15">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15">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15">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15">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15">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15">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15">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15">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15">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15">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15">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15">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15">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15">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15">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15">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15">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15">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15">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15">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15">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15">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15">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15">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15">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15">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15">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15">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15">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15">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15">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15">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15">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15">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15">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15">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15">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15">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15">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15">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15">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15">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15">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15">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15">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15">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15">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15">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15">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15">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15">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15">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15">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15">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15">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15">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15">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15">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15">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15">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15">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15">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15">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15">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15">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15">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15">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15">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15">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15">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15">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15">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15">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15">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15">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15">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15">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15">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15">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15">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15">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15">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15">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15">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15">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15">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15">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15">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15">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15">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15">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15">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15">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15">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15">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15">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15">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15">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15">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15">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15">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15">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15">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15">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15">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15">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15">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15">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15">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15">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15">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15">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15">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15">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15">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15">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15">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15">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15">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15">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15">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15">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15">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15">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15">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15">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15">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15">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15">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15">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15">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15">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15">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15">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15">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15">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15">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15">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15">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15">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15">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15">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15">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15">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15">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15">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15">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15">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15">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15">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15">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15">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15">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15">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15">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15">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15">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15">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15">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15">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15">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15">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15">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15">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15">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15">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15">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15">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15">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15">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15">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15">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15">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15">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15">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15">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15">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15">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15">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15">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15">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15">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15">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15">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15">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15">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15">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15">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15">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15">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15">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15">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15">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15">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15">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15">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15">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15">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15">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15">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15">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15">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15">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15">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15">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15">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15">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15">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15">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15">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15">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15">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15">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15">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15">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15">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15">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15">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15">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15">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15">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15">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15">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15">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15">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15">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15">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15">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15">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15">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15">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15">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15">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15">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15">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15">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15">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15">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15">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15">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15">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15">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15">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15">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15">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15">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15">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15">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15">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15">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15">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15">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15">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15">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15">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15">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15">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15">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15">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15">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15">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15">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15">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15">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15">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15">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15">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15">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15">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15">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15">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15">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15">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15">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15">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15">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15">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15">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15">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15">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15">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15">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15">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15">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15">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15">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15">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15">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15">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15">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15">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15">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15">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15">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15">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15">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15">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15">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15">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15">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15">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15">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15">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15">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15">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15">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15">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15">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15">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15">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15">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15">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15">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15">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15">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15">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15">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15">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15">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15">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15">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15">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15">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15">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15">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15">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15">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15">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15">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15">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15">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15">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15">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15">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15">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15">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15">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15">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15">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15">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15">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15">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15">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15">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15">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15">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15">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15">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15">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15">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15">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15">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15">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15">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15">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15">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15">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15">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15">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15">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15">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15">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15">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15">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15">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15">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15">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15">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15">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15">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15">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15">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15">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15">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15">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15">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15">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15">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15">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15">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15">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15">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15">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15">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15">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15">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15">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15">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15">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15">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15">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15">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15">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15">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15">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15">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15">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15">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15">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15">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15">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15">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15">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15">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15">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15">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15">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15">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15">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15">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15">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15">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15">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15">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15">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15">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15">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15">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15">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15">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15">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15">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15">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15">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15">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15">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15">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15">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15">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15">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15">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15">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15">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15">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15">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15">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15">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15">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15">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15">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15">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15">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15">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15">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15">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15">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15">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15">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15">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15">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15">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15">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15">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15">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15">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15">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15">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15">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15">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15">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15">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15">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15">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15">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15">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15">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15">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15">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15">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15">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15">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15">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15">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15">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15">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15">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15">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15">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15">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15">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15">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15">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15">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15">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15">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15">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15">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15">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15">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15">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15">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15">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15">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15">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15">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15">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15">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15">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15">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15">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15">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15">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15">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15">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15">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15">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15">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15">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15">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15">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15">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15">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15">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15">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15">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15">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15">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15">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15">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15">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15">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15">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15">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15">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15">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15">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15">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15">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15">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15">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15">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15">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15">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15">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15">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15">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15">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15">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15">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15">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15">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15">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15">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15">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15">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15">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15">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15">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15">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15">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15">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15">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15">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15">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15">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15">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15">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15">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15">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15">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15">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15">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15">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15">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15">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15">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15">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15">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15">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15">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15">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15">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15">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15">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15">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15">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15">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15">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15">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15">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15">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15">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15">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15">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15">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15">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15">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15">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15">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15">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15">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15">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15">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15">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15">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15">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15">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15">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15">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15">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15">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15">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15">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15">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15">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15">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15">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15">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15">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15">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15">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15">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15">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15">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15">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15">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15">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15">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15">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15">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15">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15">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15">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15">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15">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15">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15">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15">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15">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15">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15">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15">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15">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15">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15">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15">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15">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15">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15">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15">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15">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15">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15">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15">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15">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15">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15">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15">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15">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15">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15">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15">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15">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15">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15">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15">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15">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15">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15">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15">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15">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15">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15">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15">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15">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15">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15">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15">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15">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15">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15">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15">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15">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15">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15">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15">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15">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15">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15">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15">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15">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15">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15">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15">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15">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15">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15">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15">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15">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15">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15">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15">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15">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15">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15">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15">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15">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15">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15">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15">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15">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15">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15">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15">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15">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15">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15">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15">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15">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15">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15">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15">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15">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15">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15">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15">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15">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15">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15">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15">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15">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15">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15">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15">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15">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15">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15">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15">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15">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15">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15">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15">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15">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15">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15">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15">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15">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15">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15">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15">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15">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15">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15">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15">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15">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15">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15">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15">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15">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15">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15">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15">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15">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15">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15">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15">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15">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15">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15">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15">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15">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15">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15">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15">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15">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15">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15">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15">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15">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15">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15">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15">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15">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15">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15">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15">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15">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15">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15">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15">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15">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15">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15">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15">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15">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15">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15">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15">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15">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15">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15">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15">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15">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15">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15">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15">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15">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15">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15">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15">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15">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15">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15">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15">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15">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15">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15">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15">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15">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15">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15">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15">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15">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15">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15">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15">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15">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15">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15">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15">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15">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15">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15">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15">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15">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15">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15">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15">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15">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15">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15">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15">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15">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15">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15">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15">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15">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15">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15">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15">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15">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15">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15">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15">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15">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15">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15">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15">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15">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15">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15">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15">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15">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15">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15">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15">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15">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15">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15">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15">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15">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15">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15">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15">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15">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15">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15">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15">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15">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15">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15">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15">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15">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15">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15">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15">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15">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15">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15">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15">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15">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15">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15">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15">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15">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15">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15">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15">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15">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15">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15">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15">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15">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15">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15">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15">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15">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15">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15">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15">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15">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15">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15">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15">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15">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15">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15">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15">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15">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15">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15">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15">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15">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15">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15">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15">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15">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15">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15">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15">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15">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15">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15">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15">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15">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15">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15">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15">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15">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15">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15">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15">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15">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15">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15">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15">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15">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15">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15">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15">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15">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15">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15">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15">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15">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15">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15">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15">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15">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15">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15">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15">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15">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15">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15">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15">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15">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15">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15">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15">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15">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15">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15">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15">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15">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15">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15">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15">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15">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15">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15">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15">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15">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15">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15">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15">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15">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15">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15">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15">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15">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15">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15">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15">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15">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15">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15">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15">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15">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15">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15">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15">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15">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15">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15">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15">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15">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15">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15">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15">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15">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15">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15">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15">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15">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15">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15">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15">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15">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15">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15">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15">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15">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15">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15">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15">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15">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15">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15">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15">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15">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15">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15">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15">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15">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15">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15">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15">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15">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15">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15">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15">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15">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15">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15">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15">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15">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15">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15">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15">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15">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15">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15">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15">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15">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15">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15">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15">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15">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15">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15">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15">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15">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15">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15">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15">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15">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15">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15">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15">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15">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15">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15">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15">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15">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15">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15">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15">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15">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15">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15">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15">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15">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15">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15">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15">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15">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15">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15">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15">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15">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15">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15">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15">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15">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15">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15">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15">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15">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15">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15">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15">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15">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15">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15">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15">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15">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15">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15">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15">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15">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15">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15">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15">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15">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15">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15">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15">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15">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15">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15">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15">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15">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15">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15">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15">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15">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15">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15">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15">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15">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15">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15">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15">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15">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15">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15">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15">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15">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15">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15">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15">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15">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15">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15">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15">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15">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15">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15">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15">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15">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15">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15">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15">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15">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15">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15">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15">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15">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15">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15">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15">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15">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15">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15">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15">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15">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15">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15">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15">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15">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15">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15">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15">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15">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15">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15">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15">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15">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15">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15">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15">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15">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15">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15">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15">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15">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15">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15">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15">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15">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15">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15">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15">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15">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15">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15">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15">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15">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15">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15">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15">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15">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15">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15">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15">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15">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15">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15">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15">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15">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15">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15">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15">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15">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15">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15">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15">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15">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15">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15">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15">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15">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15">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15">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15">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15">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15">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15">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15">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15">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15">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15">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15">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15">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15">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15">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15">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15">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15">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15">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15">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15">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15">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15">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15">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15">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15">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15">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15">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15">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15">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15">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15">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15">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15">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15">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15">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15">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15">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15">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15">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15">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15">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15">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15">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15">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15">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15">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15">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15">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15">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15">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15">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15">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15">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15">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15">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15">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15">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15">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15">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15">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15">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15">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15">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15">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15">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15">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15">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15">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15">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15">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15">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15">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15">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15">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15">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15">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15">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15">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15">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15">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15">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15">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15">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15">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15">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15">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15">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15">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15">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15">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15">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15">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15">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15">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15">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15">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15">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15">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15">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15">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15">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15">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15">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15">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15">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15">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15">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15">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15">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15">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15">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15">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15">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15">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15">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15">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15">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15">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15">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15">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15">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15">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15">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15">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15">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15">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15">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15">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15">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15">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15">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15">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15">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15">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15">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15">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15">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15">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15">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15">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15">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15">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15">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15">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15">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15">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15">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15">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15">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15">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15">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15">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15">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15">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15">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15">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15">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15">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15">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15">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15">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15">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15">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15">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15">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15">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15">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15">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15">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15">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15">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15">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15">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15">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15">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15">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15">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15">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15">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15">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15">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15">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15">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15">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15">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15">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15">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15">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15">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15">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15">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15">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15">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15">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15">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15">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15">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15">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15">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15">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15">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15">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15">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15">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15">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15">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15">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15">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15">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15">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15">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15">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15">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15">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15">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15">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15">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15">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15">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15">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15">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15">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15">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15">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15">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15">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15">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15">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15">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15">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15">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15">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15">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15">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15">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15">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15">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15">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15">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15">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15">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15">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15">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15">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15">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15">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15">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15">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15">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15">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15">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15">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15">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15">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15">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15">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15">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15">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15">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15">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15">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15">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15">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15">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15">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15">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15">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15">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15">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15">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15">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15">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15">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15">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15">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15">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15">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15">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15">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15">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15">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15">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15">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15">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15">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15">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15">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15">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15">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15">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15">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15">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15">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15">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15">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15">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15">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15">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15">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15">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15">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15">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15">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15">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15">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15">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15">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15">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15">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15">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15">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15">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15">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15">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15">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15">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15">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15">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15">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15">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15">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15">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15">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15">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15">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15">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15">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15">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15">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15">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15">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15">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15">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15">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15">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15">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15">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15">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15">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15">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15">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15">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15">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15">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15">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15">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15">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15">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15">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15">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15">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15">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15">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15">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15">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15">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15">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15">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15">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15">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15">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15">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15">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15">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15">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15">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15">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15">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15">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15">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15">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15">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15">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15">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15">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15">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15">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15">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15">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15">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15">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15">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15">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15">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15">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15">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15">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15">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15">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15">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15">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15">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15">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15">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15">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15">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15">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15">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15">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15">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15">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15">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15">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15">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15">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15">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15">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15">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15">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15">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15">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15">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15">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15">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15">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15">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15">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15">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15">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15">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15">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15">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15">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15">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15">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15">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15">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15">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15">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15">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15">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15">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15">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15">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15">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15">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15">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15">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15">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15">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15">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15">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15">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15">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15">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15">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15">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15">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15">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15">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15">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15">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15">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15">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15">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15">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15">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15">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15">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15">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15">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15">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15">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15">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15">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15">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15">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15">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15">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15">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15">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15">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15">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15">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15">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15">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15">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15">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15">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15">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15">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15">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15">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15">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15">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15">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15">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15">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15">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15">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15">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15">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15">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15">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15">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15">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15">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15">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15">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15">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15">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15">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15">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15">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15">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15">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15">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15">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15">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15">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15">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15">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15">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15">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15">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15">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15">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15">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15">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15">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15">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15">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15">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15">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15">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15">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15">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15">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15">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15">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15">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15">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15">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15">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15">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15">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15">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15">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15">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15">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15">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15">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15">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15">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15">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15">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15">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15">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15">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15">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15">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15">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15">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15">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15">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15">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15">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15">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15">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15">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15">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15">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15">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15">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15">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15">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15">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15">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15">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15">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15">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15">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15">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15">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15">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15">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15">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15">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15">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15">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15">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15">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15">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15">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15">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15">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15">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15">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15">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15">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15">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15">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15">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15">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15">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15">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15">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15">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15">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15">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15">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15">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15">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15">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15">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15">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15">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15">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15">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15">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15">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15">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15">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15">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15">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15">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15">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15">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15">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15">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15">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15">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15">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15">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15">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15">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15">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15">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15">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15">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15">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15">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15">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15">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15">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15">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15">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15">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15">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15">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15">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15">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15">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15">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15">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15">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15">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15">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15">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15">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15">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15">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15">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15">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15">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15">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15">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15">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15">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15">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15">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15">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15">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15">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15">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15">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15">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15">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15">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15">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15">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15">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15">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15">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15">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15">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15">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15">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15">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15">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15">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15">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15">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15">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15">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15">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15">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15">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15">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15">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15">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15">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15">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15">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15">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15">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15">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15">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15">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15">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15">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15">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15">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15">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15">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15">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15">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15">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15">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15">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15">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15">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15">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15">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15">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15">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15">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15">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15">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15">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15">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15">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15">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15">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15">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15">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15">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15">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15">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15">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15">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15">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15">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15">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15">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15">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15">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15">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15">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15">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15">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15">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15">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15">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15">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15">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15">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15">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15">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15">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15">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15">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15">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15">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15">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15">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15">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15">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15">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15">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15">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15">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15">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15">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15">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15">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15">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15">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15">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15">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15">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15">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15">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15">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15">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15">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15">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15">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15">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15">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15">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15">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15">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15">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15">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15">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15">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15">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15">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15">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15">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15">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15">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15">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15">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15">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15">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15">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15">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15">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15">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15">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15">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15">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15">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15">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15">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15">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15">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15">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15">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15">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15">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15">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15">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15">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15">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15">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15">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15">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15">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15">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15">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15">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15">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15">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15">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15">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15">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15">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15">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15">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15">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15">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15">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15">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15">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15">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15">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15">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15">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15">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15">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15">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15">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15">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15">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15">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15">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15">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15">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15">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15">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15">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15">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15">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15">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15">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15">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15">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15">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15">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15">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15">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15">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15">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15">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15">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15">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15">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15">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15">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15">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15">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15">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15">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15">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15">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15">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15">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15">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15">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15">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15">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15">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15">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15">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15">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15">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15">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15">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15">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15">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15">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15">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15">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15">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15">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15">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15">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15">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15">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15">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15">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15">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15">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15">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15">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15">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15">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15">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15">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15">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15">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15">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15">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15">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15">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15">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15">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15">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15">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15">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15">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15">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15">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15">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15">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15">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15">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15">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15">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15">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15">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15">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15">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15">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15">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15">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15">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15">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15">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15">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15">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15">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15">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15">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15">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15">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15">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15">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15">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15">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15">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15">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15">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15">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15">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15">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15">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15">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15">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15">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15">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15">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15">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15">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15">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15">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15">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15">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15">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15">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15">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15">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15">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15">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15">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15">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15">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15">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15">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15">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15">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15">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15">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15">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15">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15">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15">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15">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15">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15">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15">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15">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15">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15">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15">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15">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15">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15">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15">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15">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15">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15">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15">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15">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15">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15">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15">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15">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15">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15">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15">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15">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15">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15">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15">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15">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15">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15">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15">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15">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15">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15">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15">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15">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15">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15">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15">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15">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15">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15">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15">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15">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15">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15">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15">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15">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15">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15">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15">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15">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15">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15">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15">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15">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15">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15">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15">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15">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15">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15">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15">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15">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15">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15">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15">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15">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15">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15">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15">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15">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15">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15">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15">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15">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15">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15">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15">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15">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15">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15">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15">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15">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15">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15">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15">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15">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15">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15">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15">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15">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15">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15">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15">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15">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15">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15">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15">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15">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15">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15">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15">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15">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15">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15">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15">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15">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15">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15">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15">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15">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15">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15">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15">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15">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15">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15">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15">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15">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15">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15">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15">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15">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15">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15">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15">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15">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15">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15">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15">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15">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15">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15">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15">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15">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15">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15">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15">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15">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15">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15">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15">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15">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15">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15">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15">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15">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15">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15">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15">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15">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15">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15">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15">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15">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15">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15">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15">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15">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15">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15">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15">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15">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15">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15">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15">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15">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15">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15">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15">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15">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15">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15">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15">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15">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15">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15">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15">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15">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15">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15">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15">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15">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15">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15">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15">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15">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15">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15">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15">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15">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15">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15">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15">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15">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15">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15">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15">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15">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15">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15">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15">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15">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15">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15">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15">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15">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15">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15">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15">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15">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15">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15">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15">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15">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15">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15">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15">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15">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15">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15">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15">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15">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15">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15">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15">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15">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15">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15">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15">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15">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15">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15">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15">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15">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15">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15">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15">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15">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15">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15">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15">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15">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15">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15">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15">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15">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15">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15">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15">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15">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15">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15">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15">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15">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15">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15">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15">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15">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15">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15">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15">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15">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15">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15">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15">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15">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15">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15">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15">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15">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15">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15">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15">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15">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15">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15">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15">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15">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15">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15">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15">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15">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15">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15">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15">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15">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15">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15">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15">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15">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15">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15">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15">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15">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15">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15">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15">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15">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15">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15">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15">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15">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15">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15">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15">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15">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15">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15">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15">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15">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15">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15">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15">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15">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15">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15">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15">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15">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15">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15">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15">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15">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15">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15">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15">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15">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15">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15">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15">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15">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15">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15">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15">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15">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15">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15">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15">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15">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15">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15">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15">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15">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15">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15">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15">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15">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15">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15">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15">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15">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15">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15">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15">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15">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15">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15">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15">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15">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15">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15">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15">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15">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15">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15">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15">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15">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15">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15">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15">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15">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15">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15">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15">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15">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15">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15">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15">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15">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15">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15">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15">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15">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15">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15">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15">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15">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15">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15">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15">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15">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15">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15">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15">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15">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15">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15">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15">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15">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15">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15">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15">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15">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15">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15">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15">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15">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15">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15">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15">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15">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15">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15">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15">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15">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15">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15">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15">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15">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15">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15">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15">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15">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15">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15">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15">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15">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15">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15">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15">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15">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15">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15">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15">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15">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15">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15">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15">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15">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15">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15">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15">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15">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15">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15">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15">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15">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15">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15">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15">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15">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15">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15">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15">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15">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15">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15">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15">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15">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15">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15">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15">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15">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15">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15">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15">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15">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15">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15">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15">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15">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15">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15">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15">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15">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15">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15">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15">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15">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15">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15">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15">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15">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15">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15">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15">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15">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15">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15">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15">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15">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15">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15">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15">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15">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15">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15">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15">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15">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15">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15">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15">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15">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15">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15">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15">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15">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15">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15">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15">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15">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15">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15">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15">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15">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15">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15">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15">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15">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15">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15">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15">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15">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15">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15">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15">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15">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15">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15">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15">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15">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15">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15">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15">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15">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15">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15">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15">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15">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15">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15">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15">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15">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15">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15">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15">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15">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15">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15">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15">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15">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15">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15">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15">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15">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15">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15">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15">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15">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15">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15">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15">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15">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15">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15">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15">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15">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15">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15">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15">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15">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15">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15">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15">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15">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15">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15">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15">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15">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15">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15">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15">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15">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15">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15">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15">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15">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15">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15">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15">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15">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15">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15">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15">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15">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15">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15">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15">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15">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15">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15">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15">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15">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15">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15">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15">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15">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15">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15">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15">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15">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15">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15">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15">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15">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15">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15">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15">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15">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15">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15">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15">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15">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15">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15">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15">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15">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15">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15">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15">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15">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15">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15">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15">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15">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15">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15">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15">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15">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15">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15">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15">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15">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15">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15">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15">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15">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15">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15">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15">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15">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15">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15">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15">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15">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15">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15">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15">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15">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15">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15">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15">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15">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15">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15">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15">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15">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15">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15">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15">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15">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15">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15">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15">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15">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15">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15">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15">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15">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15">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15">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15">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15">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15">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15">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15">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15">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15">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15">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15">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15">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15">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15">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15">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15">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15">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15">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15">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15">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15">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15">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15">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15">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15">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15">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15">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15">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15">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15">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15">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15">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15">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15">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15">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15">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15">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15">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15">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15">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15">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15">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15">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15">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15">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15">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15">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15">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15">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15">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15">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15">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15">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15">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15">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15">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15">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15">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15">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15">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15">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15">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15">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15">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15">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15">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15">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15">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15">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15">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15">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15">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15">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15">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15">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15">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15">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15">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15">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15">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15">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15">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15">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15">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15">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15">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15">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15">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15">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15">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15">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15">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15">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15">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15">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15">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15">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15">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15">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15">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15">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15">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15">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15">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15">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15">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15">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15">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15">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15">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15">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15">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15">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15">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15">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15">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15">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15">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15">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15">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15">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15">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15">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15">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15">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15">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15">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15">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15">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15">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15">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15">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15">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15">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15">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15">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15">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15">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15">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15">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15">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15">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15">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15">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15">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15">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15">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15">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15">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15">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15">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15">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15">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15">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15">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15">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15">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15">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15">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15">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15">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15">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15">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15">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15">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15">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15">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15">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15">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15">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15">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15">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15">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15">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15">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15">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15">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15">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15">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15">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15">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15">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15">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15">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15">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15">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15">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15">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15">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15">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15">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15">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15">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15">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15">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15">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15">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15">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15">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15">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15">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15">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15">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15">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15">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15">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15">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15">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15">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15">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15">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15">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15">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15">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15">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15">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15">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15">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15">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15">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15">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15">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15">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15">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15">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15">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15">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15">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15">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15">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15">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15">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15">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15">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15">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15">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15">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15">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15">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15">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15">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15">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15">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15">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15">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15">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15">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15">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15">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15">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15">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15">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15">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15">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15">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15">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15">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15">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15">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15">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15">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15">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15">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15">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15">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15">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15">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15">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15">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15">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15">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15">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15">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15">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15">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15">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15">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15">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15">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15">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15">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15">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15">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15">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15">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15">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15">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15">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15">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15">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15">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15">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15">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15">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15">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15">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15">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15">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15">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15">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15">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15">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15">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15">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15">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15">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15">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15">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15">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15">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15">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15">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15">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15">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15">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15">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15">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15">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15">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15">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15">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15">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15">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15">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15">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15">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15">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15">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15">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15">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15">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15">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15">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15">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15">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15">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15">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15">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15">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15">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15">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15">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15">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15">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15">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15">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15">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15">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15">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15">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15">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15">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15">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15">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15">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15">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15">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15">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15">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15">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15">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15">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15">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15">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15">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15">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15">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15">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15">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15">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15">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15">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15">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15">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15">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15">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15">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15">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15">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15">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15">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15">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15">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15">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15">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15">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15">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15">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15">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15">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15">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15">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15">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15">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15">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15">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15">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15">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15">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15">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15">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15">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15">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15">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15">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15">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15">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15">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15">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15">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15">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15">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15">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15">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15">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15">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15">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15">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15">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15">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15">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15">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15">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15">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15">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15">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15">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15">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15">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15">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15">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15">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15">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15">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15">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15">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15">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15">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15">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15">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15">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15">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15">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15">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15">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15">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15">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15">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15">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15">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15">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15">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15">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15">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15">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15">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15">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15">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15">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15">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15">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15">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15">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15">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15">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15">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15">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15">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15">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15">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15">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15">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15">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15">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15">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15">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15">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15">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15">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15">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15">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15">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15">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15">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15">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15">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15">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15">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15">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15">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15">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15">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15">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15">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15">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15">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15">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15">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15">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15">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15">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15">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15">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15">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15">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15">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15">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15">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15">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15">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15">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15">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15">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15">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15">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15">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15">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15">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15">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15">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15">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15">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15">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15">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15">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15">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15">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15">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15">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15">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15">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15">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15">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15">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15">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15">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15">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15">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15">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15">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15">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15">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15">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15">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15">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15">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15">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15">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15">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15">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15">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15">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15">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15">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15">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15">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15">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15">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15">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15">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15">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15">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15">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15">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15">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15">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15">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15">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15">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15">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15">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15">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15">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15">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15">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15">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15">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15">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15">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15">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15">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15">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15">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15">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15">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15">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15">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15">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15">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15">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15">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15">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15">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15">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15">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15">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15">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15">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15">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15">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15">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15">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15">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15">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15">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15">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15">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15">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15">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15">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15">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15">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15">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15">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15">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15">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15">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15">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15">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15">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15">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15">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15">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15">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15">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15">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15">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15">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15">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15">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15">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15">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15">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15">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15">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15">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15">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15">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15">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15">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15">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15">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15">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15">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15">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15">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15">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15">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15">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15">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15">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15">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15">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15">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15">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15">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15">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15">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15">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15">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15">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15">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15">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15">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15">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15">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15">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15">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15">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15">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15">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15">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15">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15">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15">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15">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15">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15">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15">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15">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15">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15">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15">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15">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15">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15">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15">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15">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15">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15">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15">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15">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15">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15">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15">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15">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15">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15">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15">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15">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15">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15">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15">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15">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15">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15">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15">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15">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15">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15">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15">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15">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15">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15">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15">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15">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15">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15">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15">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15">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15">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15">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15">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15">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15">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15">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15">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15">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15">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15">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15">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15">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15">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15">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15">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15">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15">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15">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15">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15">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15">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15">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15">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15">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15">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15">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15">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15">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15">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15">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15">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15">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15">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15">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15">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15">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15">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15">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15">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15">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15">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15">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15">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15">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15">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15">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15">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15">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15">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15">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15">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15">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15">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15">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15">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15">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15">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15">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15">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15">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15">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15">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15">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15">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15">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15">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15">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15">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15">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15">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15">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15">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15">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15">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15">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15">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15">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15">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15">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15">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15">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15">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15">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15">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15">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15">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15">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15">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15">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15">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15">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15">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15">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15">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15">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15">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15">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15">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15">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15">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15">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15">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15">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15">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15">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15">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15">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15">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15">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15">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15">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15">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15">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15">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15">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15">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15">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15">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15">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15">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15">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15">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15">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15">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15">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15">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15">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15">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15">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15">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15">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15">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15">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15">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15">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15">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15">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15">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15">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15">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15">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15">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15">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15">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15">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15">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15">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15">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15">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15">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15">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15">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15">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15">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15">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15">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15">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15">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15">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15">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15">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15">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15">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15">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15">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15">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15">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15">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15">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15">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15">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15">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15">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15">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15">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15">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15">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15">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15">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15">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15">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15">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15">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15">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15">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15">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15">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15">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15">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15">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15">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15">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15">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15">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15">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15">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15">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15">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15">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15">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15">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15">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15">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15">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15">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15">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15">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15">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15">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15">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15">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15">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15">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15">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15">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15">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15">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15">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15">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15">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15">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15">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15">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15">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15">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15">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15">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15">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15">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15">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15">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15">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15">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15">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15">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15">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15">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15">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15">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15">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15">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15">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15">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15">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15">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15">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15">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15">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15">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15">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15">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15">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15">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15">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15">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15">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15">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15">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15">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15">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15">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15">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15">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15">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15">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15">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15">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15">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15">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15">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15">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15">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15">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15">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15">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15">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15">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15">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15">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15">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15">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15">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15">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15">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15">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15">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15">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15">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15">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15">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15">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15">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15">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15">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15">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15">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15">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15">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15">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15">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15">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15">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15">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15">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15">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15">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15">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15">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15">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15">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15">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15">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15">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15">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15">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15">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15">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15">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15">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15">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15">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15">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15">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15">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15">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15">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15">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15">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15">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15">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15">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15">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15">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15">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15">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15">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15">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15">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15">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15">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15">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15">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15">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15">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15">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15">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15">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15">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15">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15">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15">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15">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15">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15">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15">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15">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15">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15">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15">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15">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15">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15">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15">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15">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15">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15">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15">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15">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15">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15">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15">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15">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15">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15">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15">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15">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15">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15">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15">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15">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15">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15">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15">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15">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15">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15">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15">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15">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15">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15">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15">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15">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15">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15">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15">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15">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15">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15">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15">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15">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15">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15">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15">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15">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15">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15">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15">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15">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15">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15">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15">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15">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15">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15">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15">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15">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15">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15">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15">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15">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15">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15">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15">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15">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15">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15">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15">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15">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15">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15">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15">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15">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15">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15">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15">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15">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15">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15">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15">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15">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15">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15">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15">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15">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15">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15">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15">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15">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15">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15">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15">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15">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15">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15">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15">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15">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15">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15">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15">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15">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15">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15">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15">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15">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15">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15">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15">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15">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15">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15">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15">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15">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15">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15">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15">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15">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15">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15">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15">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15">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15">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15">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15">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15">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15">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15">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15">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15">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15">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15">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15">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15">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15">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15">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15">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15">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15">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15">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15">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15">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15">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15">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15">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15">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15">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15">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15">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15">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15">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15">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15">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15">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15">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15">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15">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15">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15">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15">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15">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15">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15">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15">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15">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15">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15">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15">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15">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15">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15">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15">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15">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15">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15">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15">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15">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15">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15">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15">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15">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15">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15">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15">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15">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15">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15">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15">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15">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15">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15">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15">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15">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15">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15">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15">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15">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15">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15">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15">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15">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15">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15">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15">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15">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15">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15">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15">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15">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15">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15">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15">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15">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15">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15">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15">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15">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15">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15">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15">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15">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15">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15">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15">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15">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15">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15">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15">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15">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15">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15">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15">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15">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15">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15">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15">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15">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15">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15">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15">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15">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15">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15">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15">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15">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15">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15">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15">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15">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15">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15">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15">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15">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15">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15">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15">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15">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15">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15">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15">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15">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15">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15">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15">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15">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15">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15">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15">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15">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15">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15">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15">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15">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15">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15">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15">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15">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15">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15">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15">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15">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15">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15">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15">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15">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15">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15">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15">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15">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15">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15">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15">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15">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15">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15">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15">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15">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15">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15">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15">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15">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15">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15">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15">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15">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15">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15">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15">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15">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15">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15">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15">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15">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15">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15">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15">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15">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15">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15">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15">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15">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15">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15">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15">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15">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15">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15">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15">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15">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15">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15">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15">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15">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15">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15">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15">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15">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15">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15">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15">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15">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15">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15">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15">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15">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15">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15">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15">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15">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15">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15">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15">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15">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15">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15">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15">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15">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15">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15">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15">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15">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15">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15">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15">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15">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15">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15">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15">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15">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15">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15">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15">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15">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15">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15">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15">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15">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15">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15">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15">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15">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15">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15">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15">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15">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15">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15">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15">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15">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15">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15">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15">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15">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15">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15">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15">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15">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15">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15">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15">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15">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15">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15">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15">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15">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15">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15">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15">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15">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15">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15">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15">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15">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15">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15">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15">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15">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15">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15">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15">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15">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15">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15">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15">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15">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15">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15">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15">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15">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15">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15">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15">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15">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15">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15">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15">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15">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15">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15">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15">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15">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15">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15">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15">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15">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15">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15">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15">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15">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15">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15">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15">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15">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15">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15">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15">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15">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15">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15">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15">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15">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15">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15">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15">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15">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15">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15">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15">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15">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15">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15">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15">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15">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15">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15">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15">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15">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15">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15">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15">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15">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15">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15">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15">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15">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15">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15">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15">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15">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15">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15">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15">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15">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15">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15">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15">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15">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15">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15">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15">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15">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15">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15">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15">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15">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15">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15">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15">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15">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15">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15">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15">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15">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15">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15">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15">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15">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15">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15">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15">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15">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15">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15">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15">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15">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15">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15">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15">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15">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15">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15">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15">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15">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15">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15">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15">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15">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15">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15">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15">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15">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15">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15">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15">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15">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15">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15">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15">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15">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15">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15">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15">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15">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15">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15">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15">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15">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15">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15">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15">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15">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15">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15">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15">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15">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15">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15">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15">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15">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15">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15">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15">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15">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15">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15">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15">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15">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15">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15">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15">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15">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15">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15">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15">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15">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15">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15">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15">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15">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15">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15">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15">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15">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15">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15">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15">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15">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15">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15">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15">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15">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15">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15">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15">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15">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15">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15">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15">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15">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15">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15">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15">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15">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15">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15">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15">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15">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15">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15">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15">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15">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15">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15">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15">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15">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15">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15">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15">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15">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15">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15">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15">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15">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15">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15">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15">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15">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15">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15">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15">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15">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15">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15">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15">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15">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15">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15">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15">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15">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15">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15">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15">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15">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15">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15">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15">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15">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15">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15">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15">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15">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15">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15">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15">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15">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15">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15">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15">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15">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15">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15">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15">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15">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15">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15">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15">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15">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15">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15">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15">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15">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15">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15">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15">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15">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15">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15">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15">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15">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15">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15">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15">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15">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15">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15">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15">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15">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15">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15">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15">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15">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15">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15">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15">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15">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15">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15">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15">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15">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15">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15">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15">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15">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15">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15">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15">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15">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15">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15">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15">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15">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15">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15">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15">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15">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15">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15">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15">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15">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15">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15">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15">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15">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15">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15">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15">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15">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15">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15">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15">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15">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15">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15">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15">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15">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15">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15">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15">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15">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15">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15">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15">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15">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15">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15">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15">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15">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15">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15">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15">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15">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15">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15">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15">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15">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15">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15">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15">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15">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15">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15">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15">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15">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15">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15">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15">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15">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15">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15">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15">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15">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15">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15">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15">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15">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15">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15">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15">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15">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15">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15">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15">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15">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15">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15">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15">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15">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15">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15">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15">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15">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15">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15">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15">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15">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15">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15">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15">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15">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15">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15">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15">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15">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15">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15">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15">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15">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15">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15">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15">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15">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15">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15">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15">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15">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15">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15">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15">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15">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15">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15">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15">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15">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15">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15">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15">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15">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15">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15">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15">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15">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15">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15">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15">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15">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15">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15">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15">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15">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15">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15">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15">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15">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15">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15">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15">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15">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15">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15">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15">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15">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15">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15">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15">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15">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15">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15">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15">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15">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15">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15">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15">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15">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15">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15">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15">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15">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15">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15">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15">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15">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15">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15">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15">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15">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15">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15">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15">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15">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15">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15">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15">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15">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15">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15">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15">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15">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15">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15">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15">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15">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15">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15">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15">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15">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15">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15">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15">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15">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15">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15">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15">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15">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15">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15">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15">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15">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15">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15">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15">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15">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15">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15">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15">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15">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15">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15">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15">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15">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15">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15">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15">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15">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15">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15">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15">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15">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15">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15">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15">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15">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15">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15">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15">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15">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15">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15">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15">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15">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15">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15">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15">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15">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15">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15">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15">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15">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15">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15">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15">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15">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15">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15">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15">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15">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15">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15">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15">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15">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15">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15">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15">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15">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15">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15">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15">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15">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15">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15">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15">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15">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15">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15">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15">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15">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15">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15">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15">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15">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15">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15">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15">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15">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15">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15">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15">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15">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15">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15">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15">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15">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15">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15">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15">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15">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15">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15">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15">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15">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15">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15">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15">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15">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15">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15">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15">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15">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15">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15">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15">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15">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15">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15">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15">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15">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15">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15">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15">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15">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15">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15">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15">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15">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15">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15">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15">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15">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15">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15">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15">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15">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15">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15">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15">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15">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15">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15">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15">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15">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15">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15">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15">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15">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15">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15">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15">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15">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15">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15">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15">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15">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15">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15">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15">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15">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15">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15">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15">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15">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15">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15">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15">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15">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15">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15">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15">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15">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15">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15">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15">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15">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15">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15">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15">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15">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15">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15">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15">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15">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15">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15">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15">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15">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15">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15">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15">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15">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15">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15">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15">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15">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15">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15">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15">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15">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15">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15">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15">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15">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15">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15">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15">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15">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15">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15">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15">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15">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15">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15">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15">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15">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15">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15">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15">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15">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15">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15">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15">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15">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15">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15">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15">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15">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15">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15">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15">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15">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15">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15">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15">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15">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15">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15">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15">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15">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15">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15">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15">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15">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15">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15">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15">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15">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15">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15">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15">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15">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15">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15">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15">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15">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15">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15">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15">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15">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15">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15">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15">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15">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15">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15">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15">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15">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15">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15">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15">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15">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15">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15">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15">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15">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15">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15">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15">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15">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15">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15">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15">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15">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15">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15">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15">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15">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15">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15">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15">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15">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15">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15">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15">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15">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15">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15">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15">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15">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15">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15">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15">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15">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15">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15">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15">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15">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15">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15">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15">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15">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15">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15">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15">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15">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15">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15">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15">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15">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15">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15">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15">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15">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15">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15">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15">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15">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15">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15">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15">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15">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15">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15">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15">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15">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15">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15">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15">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15">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15">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15">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15">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15">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15">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15">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15">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15">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15">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15">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15">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15">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15">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15">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15">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15">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15">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15">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15">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15">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15">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15">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15">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15">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15">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15">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15">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15">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15">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15">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15">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15">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15">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15">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15">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15">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15">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15">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15">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15">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15">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15">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15">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15">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15">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15">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15">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15">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15">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15">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15">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15">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15">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15">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15">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15">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15">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15">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15">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15">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15">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15">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15">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15">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15">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15">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15">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15">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15">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15">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15">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15">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15">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15">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15">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15">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15">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15">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15">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15">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15">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15">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15">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15">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15">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15">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15">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15">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15">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15">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15">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15">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15">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15">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15">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15">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15">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15">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15">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15">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15">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15">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15">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15">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15">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15">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15">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15">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15">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15">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15">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15">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15">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15">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15">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15">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15">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15">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15">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15">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15">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15">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15">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15">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15">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15">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15">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15">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15">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15">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15">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15">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15">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15">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15">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15">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15">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15">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15">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15">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15">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15">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15">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15">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15">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15">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15">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15">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15">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15">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15">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15">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15">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15">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15">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15">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15">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15">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15">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15">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15">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15">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15">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15">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15">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15">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15">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15">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15">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15">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15">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15">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15">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15">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15">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15">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15">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15">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15">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15">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15">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15">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15">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15">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15">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15">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15">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15">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15">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15">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15">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15">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15">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15">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15">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15">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15">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15">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15">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15">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15">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15">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15">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15">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15">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15">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15">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15">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15">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15">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15">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15">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15">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15">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15">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15">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15">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15">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15">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15">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15">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15">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15">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15">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15">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15">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15">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15">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15">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15">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15">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15">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15">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15">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15">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15">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15">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15">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15">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15">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15">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15">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15">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15">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15">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15">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15">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15">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15">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15">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15">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15">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15">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15">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15">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15">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15">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15">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15">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15">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15">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15">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15">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15">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15">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15">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15">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15">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15">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15">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15">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15">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15">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15">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15">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15">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15">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15">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15">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15">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15">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15">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15">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15">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15">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15">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15">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15">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15">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15">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15">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15">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15">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15">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15">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15">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15">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15">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15">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15">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15">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15">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15">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15">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15">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15">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15">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15">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15">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15">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15">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15">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15">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15">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15">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15">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15">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15">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15">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15">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15">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15">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15">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15">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15">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15">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15">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15">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15">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15">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15">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15">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15">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15">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15">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15">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15">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15">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15">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15">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15">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15">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15">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15">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15">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15">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15">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15">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15">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15">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15">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15">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15">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15">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15">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15">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15">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15">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15">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15">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15">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15">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15">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15">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15">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15">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15">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15">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15">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15">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15">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15">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15">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15">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15">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15">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15">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15">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15">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15">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15">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15">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15">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15">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15">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15">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15">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15">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15">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15">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15">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15">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15">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15">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15">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15">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15">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15">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15">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15">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15">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15">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15">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15">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15">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15">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15">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15">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15">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15">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15">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15">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15">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15">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15">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15">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15">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15">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15">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15">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15">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15">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15">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15">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15">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15">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15">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15">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15">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15">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15">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15">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15">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15">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15">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15">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15">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15">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15">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15">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15">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15">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15">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15">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15">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15">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15">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15">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15">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15">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15">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15">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15">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15">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15">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15">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15">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15">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15">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15">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15">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15">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15">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15">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15">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15">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15">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15">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15">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15">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15">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15">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15">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15">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15">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15">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15">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15">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15">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15">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15">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15">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15">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15">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15">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15">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15">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15">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15">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15">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15">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15">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15">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15">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15">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15">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15">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15">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15">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15">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15">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15">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15">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15">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15">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15">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15">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15">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15">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15">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15">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15">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15">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15">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15">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15">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15">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15">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15">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15">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15">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15">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15">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15">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15">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15">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15">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15">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15">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15">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15">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15">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15">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15">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15">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15">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15">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15">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15">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15">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15">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15">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15">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15">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15">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15">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15">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15">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15">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15">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15">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15">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15">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15">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15">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15">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15">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15">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15">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15">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15">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15">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15">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15">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15">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15">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15">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15">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15">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15">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15">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15">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15">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15">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15">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15">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15">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15">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15">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15">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15">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15">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15">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15">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15">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15">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15">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15">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15">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15">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15">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15">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15">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15">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15">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15">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15">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15">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15">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15">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15">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15">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15">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15">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15">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15">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15">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15">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15">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15">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15">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15">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15">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15">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15">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15">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15">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15">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15">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15">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15">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15">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15">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15">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15">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15">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15">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15">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15">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15">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15">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15">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15">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15">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15">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15">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15">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15">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15">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15">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15">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15">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15">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15">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15">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15">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15">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15">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15">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15">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15">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15">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15">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15">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15">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15">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15">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15">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15">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15">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15">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15">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15">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15">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15">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15">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15">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15">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15">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15">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15">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15">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15">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15">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15">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15">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15">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15">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15">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15">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15">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15">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15">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15">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15">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15">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15">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15">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15">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15">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15">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15">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15">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15">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15">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15">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15">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15">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15">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15">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15">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15">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15">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15">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15">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15">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15">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15">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15">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15">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15">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15">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15">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15">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15">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15">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15">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15">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15">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15">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15">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15">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15">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15">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15">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15">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15">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15">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15">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15">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15">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15">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15">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15">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15">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15">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15">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15">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15">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15">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15">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15">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15">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15">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15">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15">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15">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15">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15">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15">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15">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15">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15">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15">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15">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15">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15">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15">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15">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15">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15">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15">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15">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15">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15">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15">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15">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15">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15">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15">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15">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15">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15">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15">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15">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15">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15">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15">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15">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15">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15">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15">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15">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15">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15">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15">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15">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15">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15">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15">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15">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15">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15">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15">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15">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15">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15">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15">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15">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15">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15">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15">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15">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15">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15">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15">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15">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15">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15">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15">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15">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15">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15">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15">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15">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15">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15">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15">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15">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15">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15">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15">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15">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15">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15">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15">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15">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15">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15">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15">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15">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15">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15">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15">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15">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15">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15">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15">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15">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15">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15">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15">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15">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15">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15">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15">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15">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15">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15">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15">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15">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15">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15">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15">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15">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15">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15">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15">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15">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15">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15">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15">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15">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15">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15">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15">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15">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15">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15">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15">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15">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15">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15">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15">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15">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15">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15">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15">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15">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15">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15">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15">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15">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15">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15">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15">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15">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15">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15">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15">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15">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15">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15">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15">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15">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15">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15">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15">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15">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15">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15">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15">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15">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15">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15">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15">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15">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15">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15">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15">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15">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15">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15">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15">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15">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15">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15">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15">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15">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15">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15">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15">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15">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15">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15">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15">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15">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15">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15">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15">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15">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15">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15">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15">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15">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15">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15">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15">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15">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15">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15">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15">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15">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15">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15">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15">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15">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15">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15">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15">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15">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15">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15">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15">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15">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15">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15">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15">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15">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15">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15">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15">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15">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15">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15">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15">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15">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15">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15">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15">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15">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15">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15">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15">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15">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15">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15">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15">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15">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15">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15">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15">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15">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15">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15">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15">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15">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15">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15">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15">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15">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15">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15">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15">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15">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15">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15">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15">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15">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15">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15">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15">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15">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15">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15">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15">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15">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15">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15">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15">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15">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15">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15">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15">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15">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15">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15">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15">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15">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15">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15">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15">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15">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15">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15">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15">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15">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15">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15">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15">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15">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15">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15">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15">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15">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15">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15">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15">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15">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15">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15">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15">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15">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15">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15">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15">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15">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15">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15">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15">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15">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15">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15">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15">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15">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15">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15">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15">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15">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15">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15">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15">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15">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15">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15">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15">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15">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15">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15">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15">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15">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15">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15">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15">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15">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15">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15">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15">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15">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15">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15">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15">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15">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15">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15">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15">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15">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15">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15">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15">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15">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15">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15">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15">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15">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15">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15">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15">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15">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15">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15">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15">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15">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15">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15">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15">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15">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15">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15">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15">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15">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15">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15">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15">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15">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15">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15">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15">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15">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15">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15">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15">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15">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15">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15">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15">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15">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15">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15">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15">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15">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15">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15">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15">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15">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15">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15">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15">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15">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15">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15">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15">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15">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15">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15">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15">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15">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15">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15">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15">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15">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15">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15">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15">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15">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15">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15">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15">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15">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15">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15">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15">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15">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15">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15">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15">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15">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15">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15">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15">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15">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15">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15">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15">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15">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15">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15">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15">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15">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15">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15">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15">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15">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15">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15">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15">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15">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15">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15">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15">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15">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15">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15">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15">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15">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15">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15">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15">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15">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15">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15">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15">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15">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15">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15">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15">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15">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15">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15">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15">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15">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15">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15">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15">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15">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15">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15">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15">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15">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15">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15">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15">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15">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15">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15">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15">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15">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15">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15">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15">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15">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15">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15">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15">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15">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15">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15">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15">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15">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15">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15">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15">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15">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15">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15">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15">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15">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15">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15">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15">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15">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15">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15">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15">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15">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15">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15">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15">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15">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15">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15">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15">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15">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15">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15">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15">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15">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15">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15">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15">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15">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15">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15">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15">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15">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15">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15">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15">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15">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15">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15">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15">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15">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15">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15">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15">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15">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15">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15">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15">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15">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15">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15">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15">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15">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15">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15">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15">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15">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15">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15">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15">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15">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15">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15">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15">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15">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15">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15">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15">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15">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15">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15">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15">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15">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15">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15">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15">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15">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15">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15">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15">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15">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15">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15">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15">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15">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15">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15">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15">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15">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15">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15">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15">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15">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15">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15">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15">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15">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15">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15">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15">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15">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15">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15">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15">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15">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15">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15">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15">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15">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15">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15">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15">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15">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15">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15">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15">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15">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15">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15">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15">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15">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15">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15">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15">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15">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15">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15">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15">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15">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15">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15">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15">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15">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15">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15">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15">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15">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15">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15">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15">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15">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15">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15">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15">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15">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15">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15">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15">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15">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15">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15">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15">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15">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15">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15">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15">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15">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15">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15">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15">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15">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15">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15">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15">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15">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15">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15">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15">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15">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15">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15">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15">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15">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15">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15">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15">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15">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15">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15">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15">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15">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15">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15">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15">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15">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15">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15">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15">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15">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15">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15">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15">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15">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15">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15">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15">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15">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15">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15">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15">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15">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15">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15">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15">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15">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15">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15">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15">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15">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15">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15">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15">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15">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15">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15">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15">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15">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15">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15">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15">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15">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15">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15">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15">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15">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15">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15">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15">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15">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15">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15">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15">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15">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15">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15">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15">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15">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15">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15">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15">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15">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15">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15">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15">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15">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15">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15">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15">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15">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15">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15">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15">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15">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15">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15">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15">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15">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15">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15">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15">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15">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15">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15">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15">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15">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15">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15">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15">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15">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15">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15">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15">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15">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15">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15">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15">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15">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15">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15">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15">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15">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15">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15">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15">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15">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15">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15">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15">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15">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15">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15">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15">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15">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15">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15">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15">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15">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15">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15">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15">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15">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15">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15">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15">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15">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15">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15">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15">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15">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15">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15">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15">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15">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15">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15">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15">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15">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15">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15">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15">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15">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15">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15">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15">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15">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15">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15">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15">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15">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15">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15">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15">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15">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15">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15">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15">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15">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15">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15">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15">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15">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15">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15">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15">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15">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15">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15">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15">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15">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15">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15">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15">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15">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15">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15">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15">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15">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15">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15">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15">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15">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15">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15">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15">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15">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15">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15">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15">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15">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15">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15">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15">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15">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15">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15">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15">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15">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15">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15">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15">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15">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15">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15">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15">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15">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15">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15">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15">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15">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15">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15">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15">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15">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15">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15">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15">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15">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15">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15">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15">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15">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15">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15">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15">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15">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15">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15">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15">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15">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15">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15">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15">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15">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15">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15">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15">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15">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15">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15">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15">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15">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15">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15">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15">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15">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15">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15">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15">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15">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15">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15">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15">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15">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15">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15">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15">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15">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15">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15">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15">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15">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15">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15">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15">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15">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15">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15">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15">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15">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15">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15">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15">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15">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15">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15">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15">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15">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15">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15">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15">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15">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15">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15">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15">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15">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15">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15">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15">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15">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15">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15">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15">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15">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15">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15">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15">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15">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15">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15">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15">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15">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15">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15">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15">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15">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15">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15">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15">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15">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15">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15">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15">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15">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15">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15">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15">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15">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15">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15">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15">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15">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15">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15">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15">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15">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15">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15">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15">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15">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15">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15">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15">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15">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15">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15">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15">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15">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15">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15">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15">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15">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15">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15">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15">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15">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15">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15">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15">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15">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15">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15">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15">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15">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15">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15">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15">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15">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15">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15">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15">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15">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15">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15">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15">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15">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15">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15">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15">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15">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15">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15">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15">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15">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15">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15">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15">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15">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15">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15">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15">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15">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15">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15">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15">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15">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15">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15">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15">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15">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15">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15">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15">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15">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15">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15">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15">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15">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15">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15">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15">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15">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15">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15">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15">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15">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15">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15">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15">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15">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15">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15">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15">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15">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15">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15">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15">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15">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15">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15">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15">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15">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15">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15">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15">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15">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15">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15">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15">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15">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15">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15">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15">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15">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15">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15">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15">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15">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15">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15">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15">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15">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15">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15">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15">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15">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15">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15">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15">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15">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15">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15">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15">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15">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15">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15">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15">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15">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15">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15">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15">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15">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15">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15">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15">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15">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15">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15">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15">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15">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15">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15">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15">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15">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15">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15">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15">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15">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15">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15">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15">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15">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15">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15">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15">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15">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15">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15">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15">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15">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15">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15">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15">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15">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15">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15">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15">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15">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15">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15">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15">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15">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15">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15">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15">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15">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15">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15">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15">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15">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15">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15">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15">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15">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15">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15">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15">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15">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15">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15">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15">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15">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15">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15">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15">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15">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15">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15">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15">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15">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15">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15">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15">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15">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15">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15">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15">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15">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15">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15">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15">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15">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15">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15">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15">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15">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15">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15">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15">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15">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15">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15">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15">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15">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15">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15">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15">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15">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15">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15">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15">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15">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15">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15">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15">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15">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15">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15">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15">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15">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15">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15">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15">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15">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3" t="s">
        <v>20065</v>
      </c>
      <c r="B1" s="13"/>
      <c r="C1" s="13"/>
      <c r="D1" s="13"/>
      <c r="E1" s="13"/>
      <c r="F1" s="13"/>
      <c r="G1" s="13"/>
      <c r="H1" s="13"/>
      <c r="I1" s="13"/>
      <c r="J1" s="13"/>
      <c r="K1" s="13"/>
      <c r="L1" s="13"/>
      <c r="M1" s="13"/>
      <c r="N1" s="13"/>
    </row>
    <row r="2" spans="1:14" ht="42" x14ac:dyDescent="0.15">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4" x14ac:dyDescent="0.15">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4" x14ac:dyDescent="0.15">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4" x14ac:dyDescent="0.15">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4" x14ac:dyDescent="0.15">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4" x14ac:dyDescent="0.15">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4" x14ac:dyDescent="0.15">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4" x14ac:dyDescent="0.15">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4" x14ac:dyDescent="0.15">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4" x14ac:dyDescent="0.15">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4" x14ac:dyDescent="0.15">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4" x14ac:dyDescent="0.15">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4" x14ac:dyDescent="0.15">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4" x14ac:dyDescent="0.15">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4" x14ac:dyDescent="0.15">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4" x14ac:dyDescent="0.15">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4" x14ac:dyDescent="0.15">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4" x14ac:dyDescent="0.15">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4" x14ac:dyDescent="0.15">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15">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15">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15">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15">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15">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15">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15">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15">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15">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15">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15">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15">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15">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15">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15">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15">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15">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15">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15">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15">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15">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15">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15">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15">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15">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15">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15">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15">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15">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15">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15">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15">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15">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15">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15">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15">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15">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15">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15">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15">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15">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15">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15">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15">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15">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15">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15">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15">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15">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15">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15">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15">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15">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15">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15">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15">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15">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15">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15">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15">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15">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15">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15">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15">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15">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15">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15">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15">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15">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15">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15">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15">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15">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15">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15">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15">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15">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15">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15">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15">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15">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15">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15">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15">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15">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15">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15">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15">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15">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15">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15">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15">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15">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15">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15">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15">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15">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15">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15">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15">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15">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15">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15">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15">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15">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15">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15">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15">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15">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15">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15">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15">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15">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15">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15">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15">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15">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15">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15">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15">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15">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15">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15">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15">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15">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15">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15">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15">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15">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15">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15">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15">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15">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15">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15">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15">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15">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15">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15">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15">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15">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15">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15">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15">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15">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15">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15">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15">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15">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15">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15">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15">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15">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15">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15">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15">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15">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15">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15">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15">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15">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15">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15">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15">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15">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15">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15">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15">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15">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15">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15">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15">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15">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15">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15">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15">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15">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15">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15">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15">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15">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15">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15">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15">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15">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15">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15">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15">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15">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15">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15">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15">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15">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15">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15">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15">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15">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15">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15">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15">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15">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15">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15">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15">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15">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15">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15">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15">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15">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15">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15">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15">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15">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15">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15">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15">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15">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15">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15">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15">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15">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15">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15">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15">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15">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15">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15">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15">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15">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15">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15">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15">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15">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15">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15">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15">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15">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15">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15">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15">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15">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15">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15">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15">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15">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15">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15">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15">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15">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15">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15">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15">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15">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15">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15">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15">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15">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15">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15">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15">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15">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15">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15">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15">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15">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15">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15">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15">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15">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15">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15">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15">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15">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15">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15">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15">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15">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15">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15">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15">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15">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15">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15">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15">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15">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15">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15">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15">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15">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15">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15">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15">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15">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15">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15">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15">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15">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15">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15">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15">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15">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15">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15">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15">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15">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15">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15">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15">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15">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15">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15">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15">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15">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15">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15">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15">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15">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15">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15">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15">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15">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15">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15">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15">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15">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15">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15">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15">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15">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15">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15">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15">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15">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15">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15">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15">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15">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15">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15">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15">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15">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15">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15">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15">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15">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15">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15">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15">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15">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15">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15">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15">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15">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15">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15">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15">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15">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15">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15">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15">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15">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15">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15">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15">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15">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15">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15">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15">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15">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15">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15">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15">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15">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15">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15">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15">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15">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15">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15">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15">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15">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15">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15">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15">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15">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15">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15">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15">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15">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15">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15">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15">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15">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15">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15">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15">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15">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15">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15">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15">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15">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15">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15">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15">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15">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15">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15">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15">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15">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15">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15">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15">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15">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15">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15">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15">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15">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15">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15">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15">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15">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15">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15">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15">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15">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15">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15">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15">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15">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15">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15">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15">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15">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15">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15">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15">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15">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15">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15">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15">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15">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15">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15">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15">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15">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15">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15">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15">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15">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15">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15">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15">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15">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15">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15">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15">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15">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15">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15">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15">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15">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15">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15">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15">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15">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15">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15">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15">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15">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15">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15">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15">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15">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15">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15">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15">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15">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15">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15">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15">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15">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15">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15">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15">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15">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15">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15">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15">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15">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15">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15">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15">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15">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15">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15">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15">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15">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15">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15">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15">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15">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15">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15">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15">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15">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15">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15">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15">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15">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15">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15">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15">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15">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15">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15">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15">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15">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15">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15">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15">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15">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15">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15">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15">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15">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15">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15">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15">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15">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15">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15">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15">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15">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15">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15">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15">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15">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15">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15">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15">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15">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15">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15">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15">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15">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15">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15">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15">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15">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15">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15">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15">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15">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15">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15">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15">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15">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15">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15">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15">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15">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15">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15">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15">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15">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15">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15">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15">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15">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15">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15">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15">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15">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15">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15">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15">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15">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15">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15">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15">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15">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15">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15">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15">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15">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15">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15">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15">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15">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15">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15">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15">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15">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15">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15">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15">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15">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15">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15">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15">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15">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15">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15">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15">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15">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15">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15">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15">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15">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15">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15">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15">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15">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15">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15">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15">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15">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15">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15">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15">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15">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15">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15">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15">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15">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15">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15">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15">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15">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15">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15">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15">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15">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15">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15">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15">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15">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15">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15">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15">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15">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15">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15">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15">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15">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15">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15">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15">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15">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15">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15">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15">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15">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15">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15">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15">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15">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15">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15">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15">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15">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15">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15">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15">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15">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15">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15">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15">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15">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15">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15">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15">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15">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15">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15">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15">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15">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15">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15">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15">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15">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15">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15">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15">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15">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15">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15">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15">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15">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15">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15">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15">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15">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15">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15">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15">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15">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15">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15">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15">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15">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15">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15">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15">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15">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15">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15">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15">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15">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15">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15">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15">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15">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15">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15">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15">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15">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15">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15">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15">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15">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15">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15">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15">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15">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15">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15">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15">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15">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15">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15">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15">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15">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15">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15">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15">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15">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15">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15">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15">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15">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15">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15">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15">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15">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15">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15">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15">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15">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15">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15">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15">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15">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15">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15">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15">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15">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15">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15">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15">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15">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15">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15">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15">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15">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15">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15">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15">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15">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15">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15">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15">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15">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15">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15">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15">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15">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15">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15">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15">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15">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15">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15">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15">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15">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15">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15">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15">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15">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15">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15">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15">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15">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15">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15">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15">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15">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15">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15">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15">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15">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15">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15">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15">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15">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15">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15">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15">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15">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15">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15">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15">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15">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15">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15">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15">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15">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15">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15">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15">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15">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15">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15">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15">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15">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15">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15">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15">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15">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15">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15">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15">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15">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15">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15">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15">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15">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15">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15">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15">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15">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15">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15">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15">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15">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15">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15">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15">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15">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15">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15">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15">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15">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15">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15">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15">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15">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15">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15">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15">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15">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15">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15">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15">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15">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15">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15">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15">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15">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15">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15">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15">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15">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15">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15">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15">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15">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15">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15">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15">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15">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15">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15">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15">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15">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15">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15">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15">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15">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15">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15">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15">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15">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15">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15">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15">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15">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15">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15">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15">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15">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15">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15">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15">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15">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15">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15">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15">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15">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15">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15">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15">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15">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15">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15">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15">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15">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15">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15">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15">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15">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15">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15">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15">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15">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15">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15">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15">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15">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15">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15">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15">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15">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15">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15">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15">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15">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15">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15">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15">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15">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15">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15">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15">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15">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15">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15">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15">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15">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15">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15">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15">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15">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15">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15">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15">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15">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15">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15">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15">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15">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15">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15">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15">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15">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15">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15">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15">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15">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15">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15">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15">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15">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15">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15">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15">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15">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15">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15">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15">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15">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15">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15">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15">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15">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15">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15">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15">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15">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15">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15">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15">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15">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15">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15">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15">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15">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15">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15">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15">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15">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15">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15">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15">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15">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15">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15">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15">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15">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15">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15">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15">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15">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15">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15">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15">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15">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15">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15">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15">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15">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15">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15">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15">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15">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15">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15">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15">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15">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15">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15">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15">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15">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15">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15">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15">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15">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15">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15">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15">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15">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15">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15">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15">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15">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15">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15">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15">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15">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15">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15">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15">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15">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15">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15">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15">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15">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15">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15">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15">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15">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15">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15">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15">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15">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15">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15">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15">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15">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15">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15">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15">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15">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15">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15">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15">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15">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15">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15">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15">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15">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15">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15">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15">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15">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15">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15">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15">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15">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15">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15">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15">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15">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15">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15">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15">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15">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15">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15">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15">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15">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15">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15">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15">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15">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15">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15">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15">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15">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15">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15">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15">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15">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15">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15">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15">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15">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15">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15">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15">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15">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15">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15">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15">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15">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15">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15">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15">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15">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15">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15">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15">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15">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15">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15">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15">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15">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15">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15">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15">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15">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15">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15">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15">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15">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15">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15">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15">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15">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15">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15">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15">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15">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15">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15">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15">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15">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15">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15">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15">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15">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15">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15">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15">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15">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15">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15">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15">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15">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15">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15">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15">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15">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15">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15">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15">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15">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15">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15">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15">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15">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15">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15">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15">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15">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15">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15">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15">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15">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15">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15">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15">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15">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15">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15">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15">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15">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15">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15">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15">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15">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15">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15">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15">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15">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15">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15">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15">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15">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15">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15">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15">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15">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15">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15">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15">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15">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15">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15">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15">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15">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15">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15">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15">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15">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15">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15">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15">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15">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15">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15">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15">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15">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15">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15">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15">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15">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15">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15">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15">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15">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15">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15">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15">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15">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15">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15">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15">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15">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15">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15">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15">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15">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15">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15">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15">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15">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15">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15">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15">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15">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15">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15">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15">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15">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15">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15">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15">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15">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15">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15">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15">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15">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15">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15">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15">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15">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15">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15">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15">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15">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15">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15">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15">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15">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15">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15">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15">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15">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15">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15">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15">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15">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15">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15">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15">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15">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15">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15">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15">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15">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15">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15">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15">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15">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15">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15">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15">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15">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15">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15">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15">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15">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15">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15">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15">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15">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15">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15">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15">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15">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15">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15">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15">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15">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15">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15">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15">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15">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15">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15">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15">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15">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15">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15">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15">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15">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15">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15">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15">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15">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15">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15">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15">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15">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15">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15">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15">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15">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15">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15">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15">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15">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15">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15">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15">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15">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15">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15">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15">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15">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15">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15">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15">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15">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15">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15">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15">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15">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15">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15">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15">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15">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15">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15">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15">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15">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15">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15">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15">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15">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15">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15">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15">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15">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15">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15">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15">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15">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15">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15">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15">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15">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15">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15">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15">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15">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15">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15">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15">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15">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15">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15">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15">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15">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15">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15">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15">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15">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15">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15">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15">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15">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15">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15">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15">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15">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15">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15">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15">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15">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15">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15">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15">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15">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15">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15">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15">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15">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15">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15">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15">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15">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15">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15">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15">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15">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15">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15">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15">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15">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15">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15">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15">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15">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15">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15">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15">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15">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15">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15">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15">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15">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15">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15">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15">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15">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15">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15">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15">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15">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15">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15">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15">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15">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15">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15">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15">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15">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15">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15">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15">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15">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15">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15">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15">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15">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15">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15">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15">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15">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15">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15">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15">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15">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15">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15">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15">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15">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15">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15">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15">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15">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15">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15">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15">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15">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15">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15">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15">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15">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15">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15">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15">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15">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15">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15">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15">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15">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15">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15">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15">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15">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15">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15">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15">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15">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15">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15">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15">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15">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15">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15">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15">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15">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15">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15">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15">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15">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15">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15">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15">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15">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15">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15">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15">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15">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15">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15">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15">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15">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15">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15">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15">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15">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15">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15">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15">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15">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15">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15">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15">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15">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15">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15">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15">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15">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15">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15">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15">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15">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15">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15">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15">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15">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15">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15">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15">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15">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15">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15">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15">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15">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15">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15">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15">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15">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15">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15">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15">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15">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15">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15">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15">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15">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15">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15">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15">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15">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15">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15">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15">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15">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15">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15">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15">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15">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15">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15">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15">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15">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15">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15">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15">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15">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15">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15">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15">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15">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15">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15">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15">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15">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15">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15">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15">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15">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15">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15">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15">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15">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15">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15">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15">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15">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15">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15">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15">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15">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15">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15">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15">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15">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15">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15">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15">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15">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15">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15">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15">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15">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15">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15">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15">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15">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15">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15">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15">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15">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15">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15">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15">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15">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15">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15">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15">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15">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15">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15">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15">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15">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15">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15">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15">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15">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15">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15">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15">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15">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15">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15">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15">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15">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15">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15">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15">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15">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15">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15">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15">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15">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15">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15">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15">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15">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15">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15">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15">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15">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15">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15">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15">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15">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15">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15">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15">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15">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15">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15">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15">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15">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15">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15">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15">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15">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15">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15">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15">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15">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15">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15">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15">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15">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15">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15">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15">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15">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15">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15">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15">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15">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15">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15">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15">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15">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15">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15">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15">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15">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15">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15">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15">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15">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15">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15">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15">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15">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15">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15">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15">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15">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15">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15">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15">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15">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15">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15">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15">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15">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15">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15">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15">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15">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15">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15">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15">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15">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15">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15">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15">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15">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15">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15">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15">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15">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15">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15">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15">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15">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15">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15">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15">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15">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15">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15">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15">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15">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15">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15">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15">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15">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15">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15">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15">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15">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15">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15">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15">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15">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15">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15">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15">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15">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15">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15">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15">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15">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15">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15">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15">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15">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15">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15">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15">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15">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15">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15">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15">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15">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15">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15">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15">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15">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15">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15">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15">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15">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15">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15">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15">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15">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15">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15">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15">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15">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15">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15">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15">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15">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15">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15">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15">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15">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15">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15">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15">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15">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15">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15">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15">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15">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15">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15">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15">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15">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15">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15">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15">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15">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15">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15">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15">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15">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15">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15">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15">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15">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15">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15">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15">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15">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15">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15">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15">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15">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15">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15">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15">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15">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15">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15">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15">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15">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15">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15">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15">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15">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15">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15">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15">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15">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15">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15">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15">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15">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15">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15">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15">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15">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15">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15">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15">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15">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15">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15">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15">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15">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15">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15">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15">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15">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15">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15">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15">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15">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15">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15">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15">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15">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15">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15">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15">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15">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15">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15">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15">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15">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15">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15">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15">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15">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15">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15">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15">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15">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15">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15">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15">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15">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15">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15">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15">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15">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15">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15">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15">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15">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15">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15">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15">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15">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15">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15">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15">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15">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15">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15">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15">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15">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15">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15">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15">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15">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15">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15">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15">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15">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15">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15">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15">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15">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15">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15">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15">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15">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15">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15">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15">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15">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15">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15">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15">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15">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15">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15">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15">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15">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15">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15">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15">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15">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15">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15">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15">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15">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15">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15">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15">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15">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15">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15">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15">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15">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15">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15">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15">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15">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15">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15">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15">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15">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15">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15">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15">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15">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15">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15">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15">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15">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15">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15">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15">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15">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15">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15">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15">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15">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15">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15">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15">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15">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15">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15">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15">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15">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15">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15">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15">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15">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15">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15">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15">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15">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15">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15">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15">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15">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15">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15">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15">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15">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15">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15">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15">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15">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15">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15">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15">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15">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15">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15">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15">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15">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15">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15">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15">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15">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15">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15">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15">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15">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15">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15">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15">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15">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15">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15">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15">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15">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15">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15">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15">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15">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15">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15">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15">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15">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15">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15">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15">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15">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15">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15">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15">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15">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15">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15">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15">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15">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15">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15">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15">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15">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15">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15">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15">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15">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15">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15">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15">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15">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15">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15">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15">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15">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15">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15">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15">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15">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15">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15">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15">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15">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15">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15">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15">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15">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15">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15">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15">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15">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15">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15">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15">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15">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15">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15">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15">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15">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15">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15">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15">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15">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15">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15">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15">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15">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15">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15">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15">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15">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15">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15">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15">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15">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15">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15">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15">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15">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15">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15">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15">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15">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15">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15">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15">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15">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15">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15">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15">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15">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15">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15">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15">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15">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15">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15">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15">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15">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15">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15">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15">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15">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15">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15">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15">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15">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15">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15">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15">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15">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15">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15">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15">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15">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15">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15">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15">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15">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15">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15">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15">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15">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15">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15">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15">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15">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15">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15">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15">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15">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15">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15">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15">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15">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15">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15">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15">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15">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15">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15">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15">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15">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15">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15">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15">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15">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15">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15">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15">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15">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15">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15">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15">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15">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15">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15">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15">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15">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15">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15">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15">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15">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15">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15">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15">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15">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15">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15">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15">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15">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15">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15">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15">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15">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15">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15">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15">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15">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15">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15">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15">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15">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15">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15">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15">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15">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15">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15">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15">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15">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15">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15">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15">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15">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15">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15">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15">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15">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15">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15">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15">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15">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15">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15">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15">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15">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15">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15">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15">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15">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15">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15">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15">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15">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15">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15">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15">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15">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15">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15">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15">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15">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15">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15">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15">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15">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15">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15">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15">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15">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15">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15">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15">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15">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15">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15">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15">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15">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15">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15">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15">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15">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15">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15">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15">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15">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15">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15">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15">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15">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15">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15">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15">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15">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15">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15">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15">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15">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15">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15">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15">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15">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15">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15">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15">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15">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15">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15">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15">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15">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15">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15">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15">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15">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15">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15">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15">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15">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15">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15">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15">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15">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15">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15">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15">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15">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15">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15">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15">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15">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15">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15">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15">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15">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15">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15">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15">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15">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15">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15">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15">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15">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15">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15">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15">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15">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15">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15">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15">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15">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15">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15">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15">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15">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15">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15">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15">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15">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15">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15">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15">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15">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15">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15">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15">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15">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15">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15">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15">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15">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15">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15">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15">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15">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15">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15">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15">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15">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15">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15">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15">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15">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15">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15">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15">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15">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15">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15">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15">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15">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15">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15">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15">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15">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15">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15">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15">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15">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15">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15">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15">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15">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15">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15">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15">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15">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15">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15">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15">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15">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15">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15">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15">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15">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15">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15">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15">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15">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15">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15">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15">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15">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15">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15">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15">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15">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15">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15">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15">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15">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15">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15">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15">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15">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15">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15">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15">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15">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15">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15">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15">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15">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15">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15">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15">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15">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15">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15">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15">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15">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15">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15">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15">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15">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15">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15">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15">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15">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15">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15">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15">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15">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15">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15">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15">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15">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15">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15">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15">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15">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15">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15">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15">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15">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15">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15">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15">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15">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15">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15">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15">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15">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15">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15">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15">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15">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15">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15">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15">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15">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15">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15">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15">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15">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15">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15">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15">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15">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15">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15">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15">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15">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15">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15">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15">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15">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15">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15">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15">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15">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15">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15">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15">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15">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15">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15">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15">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15">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15">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15">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15">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15">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15">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15">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15">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15">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15">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15">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15">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15">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15">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15">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15">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15">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15">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15">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15">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15">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15">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15">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15">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15">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15">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15">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15">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15">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15">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15">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15">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15">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15">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15">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15">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15">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15">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15">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15">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15">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15">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15">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15">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15">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15">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15">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15">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15">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15">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15">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15">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15">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15">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15">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15">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15">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15">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15">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15">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15">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15">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15">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15">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15">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15">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15">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15">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15">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15">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15">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15">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15">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15">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15">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15">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15">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15">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15">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15">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15">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15">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15">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15">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15">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15">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15">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15">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15">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15">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15">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15">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15">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15">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15">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15">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15">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15">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15">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15">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15">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15">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15">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15">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15">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15">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15">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15">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15">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15">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15">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15">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15">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15">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15">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15">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15">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15">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15">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15">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15">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15">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15">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15">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15">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15">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15">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15">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15">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15">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15">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15">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15">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15">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15">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15">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15">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15">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15">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15">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15">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15">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15">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15">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15">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15">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15">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15">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15">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15">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15">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15">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15">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15">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15">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15">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15">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15">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15">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15">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15">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15">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15">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15">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15">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15">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15">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15">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15">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15">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15">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15">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15">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15">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15">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15">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15">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15">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15">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15">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15">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15">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15">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15">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15">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15">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15">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15">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15">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15">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15">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15">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15">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15">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15">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15">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15">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15">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15">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15">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15">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15">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15">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15">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15">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15">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15">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15">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15">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15">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15">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15">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15">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15">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15">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15">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15">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15">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15">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15">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15">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15">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15">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15">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15">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15">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15">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15">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15">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15">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15">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15">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15">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15">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15">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15">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15">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15">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15">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15">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15">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15">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15">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15">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15">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15">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15">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15">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15">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15">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15">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15">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15">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15">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15">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15">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15">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15">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15">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15">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15">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15">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15">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15">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15">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15">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15">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15">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15">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15">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15">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15">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15">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15">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15">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15">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15">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15">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15">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15">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15">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15">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15">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15">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15">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15">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15">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15">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15">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15">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15">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15">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15">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15">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15">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15">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15">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15">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15">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15">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15">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15">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15">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15">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15">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15">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15">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15">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15">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15">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15">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15">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15">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15">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15">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15">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15">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15">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15">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15">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15">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15">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15">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15">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15">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15">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15">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15">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15">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15">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15">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15">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15">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15">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15">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15">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15">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15">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15">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15">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15">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15">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15">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15">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15">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15">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15">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15">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15">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15">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15">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15">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15">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15">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15">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15">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15">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15">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15">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15">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15">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15">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15">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15">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15">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15">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15">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15">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15">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15">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15">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15">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15">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15">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15">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15">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15">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15">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15">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15">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15">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15">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15">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15">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15">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15">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15">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15">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15">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15">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15">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15">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15">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15">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15">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15">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15">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15">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15">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15">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15">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15">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15">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15">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15">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15">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15">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15">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15">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15">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15">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15">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15">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15">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15">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15">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15">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15">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15">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15">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15">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15">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15">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15">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15">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15">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15">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15">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15">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15">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15">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15">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15">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15">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15">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15">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15">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15">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15">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15">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15">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15">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15">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15">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15">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15">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15">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15">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15">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15">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15">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15">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15">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15">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15">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15">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15">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15">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15">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15">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15">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15">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15">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15">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15">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15">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15">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15">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15">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15">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15">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15">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15">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15">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15">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15">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15">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15">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15">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15">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15">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15">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15">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15">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15">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15">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15">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15">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15">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15">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15">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15">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15">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15">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15">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15">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15">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15">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15">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15">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15">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15">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15">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15">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15">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15">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15">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15">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15">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15">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15">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15">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15">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15">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15">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15">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15">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15">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15">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15">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15">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15">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15">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15">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15">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15">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15">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15">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15">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15">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15">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15">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15">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15">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15">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15">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15">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15">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15">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15">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15">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15">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15">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15">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15">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15">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15">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15">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15">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15">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15">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15">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15">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15">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15">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15">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15">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15">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15">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15">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15">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15">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15">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15">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15">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15">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15">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15">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15">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15">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15">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15">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15">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15">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15">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15">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15">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15">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15">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15">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15">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15">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15">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15">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15">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15">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15">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15">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15">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15">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15">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15">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15">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15">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15">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15">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15">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15">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15">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15">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15">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15">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15">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15">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15">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15">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15">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15">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15">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15">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15">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15">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15">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15">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15">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15">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15">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15">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15">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15">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15">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15">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15">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15">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15">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15">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15">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15">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15">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15">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15">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15">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15">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15">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15">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15">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15">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15">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15">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15">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15">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15">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15">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15">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15">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15">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15">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15">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15">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15">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15">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15">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15">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15">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15">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15">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15">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15">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15">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15">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15">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15">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15">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15">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15">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15">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15">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15">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15">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15">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15">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15">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15">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15">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15">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15">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15">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15">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15">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15">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15">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15">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15">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15">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15">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15">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15">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15">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15">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15">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15">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15">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15">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15">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15">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15">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15">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15">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15">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15">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15">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15">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15">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15">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15">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15">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15">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15">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15">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15">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15">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15">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15">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15">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15">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15">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15">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15">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15">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15">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15">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15">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15">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15">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15">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15">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15">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15">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15">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15">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15">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15">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15">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15">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15">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15">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15">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15">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15">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15">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15">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15">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15">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15">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15">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15">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15">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15">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15">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15">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15">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15">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15">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15">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15">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15">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15">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15">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15">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15">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15">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15">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15">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15">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15">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15">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15">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15">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15">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15">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15">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15">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15">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15">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15">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15">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15">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15">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15">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15">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15">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15">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15">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15">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15">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15">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15">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15">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15">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15">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15">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15">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15">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15">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15">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15">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15">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15">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15">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15">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15">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15">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15">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15">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15">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15">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15">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15">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15">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15">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15">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15">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15">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15">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15">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15">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15">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15">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15">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15">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15">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15">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15">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15">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15">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15">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15">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15">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15">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15">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15">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15">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15">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15">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15">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15">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15">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15">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15">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15">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15">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15">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15">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15">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15">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15">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15">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15">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15">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15">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15">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15">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15">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15">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15">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15">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15">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15">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15">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15">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15">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15">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15">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15">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15">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15">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15">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15">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15">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15">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15">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15">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15">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15">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15">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15">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15">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15">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15">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15">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15">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15">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15">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15">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15">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15">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15">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15">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15">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15">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15">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15">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15">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15">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15">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15">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15">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15">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15">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15">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15">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15">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15">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15">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15">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15">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15">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15">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15">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15">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15">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15">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15">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15">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15">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15">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15">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15">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15">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15">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15">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15">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15">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15">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15">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15">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15">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15">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15">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15">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15">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15">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15">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15">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15">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15">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15">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15">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15">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15">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15">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15">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15">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15">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15">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15">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15">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15">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15">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15">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15">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15">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15">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15">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15">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15">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15">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15">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15">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15">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15">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15">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15">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15">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15">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15">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15">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15">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15">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15">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15">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15">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15">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15">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15">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15">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15">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15">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15">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15">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15">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15">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15">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15">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15">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15">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15">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15">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15">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15">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15">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15">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15">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15">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15">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15">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15">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15">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15">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15">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15">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15">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15">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15">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15">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15">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15">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15">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15">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15">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15">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15">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15">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15">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15">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15">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15">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15">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15">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15">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15">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15">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15">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15">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15">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15">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15">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15">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15">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15">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15">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15">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15">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15">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15">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15">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15">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15">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15">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15">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15">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15">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15">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15">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15">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15">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15">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15">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15">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15">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15">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15">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15">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15">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15">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15">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15">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15">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15">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15">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15">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15">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15">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15">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15">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15">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15">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15">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15">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15">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15">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15">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15">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15">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15">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15">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15">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15">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15">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15">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15">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15">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15">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15">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15">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15">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15">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15">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15">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15">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15">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15">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15">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15">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15">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15">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15">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15">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15">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15">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15">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15">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15">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15">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15">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15">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15">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15">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15">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15">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15">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15">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15">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15">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15">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15">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15">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15">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15">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15">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15">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15">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15">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15">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15">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15">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15">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15">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15">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15">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15">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15">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15">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15">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15">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15">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15">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15">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15">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15">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15">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15">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15">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15">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15">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15">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15">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15">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15">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15">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15">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15">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15">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15">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15">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15">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15">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15">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15">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15">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15">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15">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15">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15">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15">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15">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15">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15">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15">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15">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15">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15">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15">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15">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15">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15">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15">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15">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15">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15">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15">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15">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15">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15">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15">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15">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15">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15">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15">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15">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15">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15">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15">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15">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15">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15">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15">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15">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15">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15">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15">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15">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15">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15">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15">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15">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15">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15">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15">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15">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15">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15">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15">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15">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15">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15">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15">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15">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15">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15">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15">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15">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15">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15">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15">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15">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15">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15">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15">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15">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15">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15">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15">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15">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15">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15">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15">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15">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15">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15">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15">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15">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15">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15">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15">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15">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15">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15">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15">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15">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15">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15">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15">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15">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15">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15">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15">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15">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15">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15">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15">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15">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15">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15">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15">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15">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15">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15">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15">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15">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15">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15">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15">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15">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15">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15">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15">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15">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15">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15">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15">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15">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15">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15">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15">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15">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15">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15">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15">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15">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15">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15">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15">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15">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15">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15">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15">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15">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15">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15">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15">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15">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15">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15">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15">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15">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15">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15">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15">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15">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15">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15">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15">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15">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15">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15">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15">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15">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15">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15">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15">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15">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15">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15">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15">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15">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15">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15">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15">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15">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15">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15">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15">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15">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15">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15">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15">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15">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15">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15">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15">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15">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15">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15">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15">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15">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15">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15">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15">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15">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15">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15">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15">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15">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15">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15">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15">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15">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15">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15">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15">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15">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15">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15">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15">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15">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15">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15">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15">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15">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15">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15">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15">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15">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15">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15">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15">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15">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15">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15">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15">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15">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15">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15">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15">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15">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15">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15">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15">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15">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15">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15">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15">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15">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15">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15">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15">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15">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15">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15">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15">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15">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15">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15">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15">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15">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15">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15">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15">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15">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15">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15">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15">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15">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15">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15">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15">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15">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15">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15">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15">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15">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15">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15">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15">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15">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15">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15">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15">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15">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15">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15">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15">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15">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15">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15">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15">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15">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15">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15">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15">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15">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15">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15">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15">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15">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15">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15">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15">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15">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15">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15">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15">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15">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15">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15">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15">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15">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15">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15">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15">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15">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15">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15">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15">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15">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15">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15">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15">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15">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15">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15">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15">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15">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15">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15">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15">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15">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15">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15">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15">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15">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15">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15">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15">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15">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15">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15">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15">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15">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15">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15">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15">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15">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15">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15">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15">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15">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15">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15">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15">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15">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15">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15">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15">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15">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15">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15">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15">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15">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15">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15">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15">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15">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15">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15">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15">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15">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15">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15">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15">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15">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15">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15">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15">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15">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15">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15">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15">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15">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15">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15">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15">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15">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15">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15">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15">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15">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15">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15">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15">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15">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15">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15">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15">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15">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15">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15">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15">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15">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15">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15">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15">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15">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15">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15">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15">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15">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15">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15">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15">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15">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15">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15">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15">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15">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15">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15">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15">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15">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15">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15">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15">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15">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15">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15">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15">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15">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15">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15">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15">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15">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15">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15">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15">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15">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15">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15">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15">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15">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15">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15">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15">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15">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15">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15">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15">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15">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15">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15">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15">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15">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15">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15">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15">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15">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15">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15">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15">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15">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15">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15">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15">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15">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15">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15">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15">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15">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15">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15">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15">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15">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15">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15">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15">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15">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15">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15">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15">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15">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15">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15">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15">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15">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15">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15">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15">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15">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15">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15">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15">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15">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15">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15">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15">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15">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15">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15">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15">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15">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15">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15">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15">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15">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15">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15">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15">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15">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15">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15">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15">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15">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15">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15">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15">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15">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15">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15">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15">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15">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15">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15">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15">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15">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15">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15">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15">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15">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15">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15">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15">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15">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15">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15">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15">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15">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15">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15">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15">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15">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15">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15">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15">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15">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15">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15">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15">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15">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15">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15">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15">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15">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15">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15">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15">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15">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15">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15">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15">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15">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15">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15">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15">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15">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15">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15">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15">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15">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15">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15">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15">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15">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15">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15">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15">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15">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15">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15">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15">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15">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15">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15">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15">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15">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15">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15">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15">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15">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15">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15">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15">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15">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15">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15">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15">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15">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15">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15">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15">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15">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15">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15">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15">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15">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15">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15">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15">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15">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15">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15">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15">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15">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15">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15">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15">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15">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15">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15">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15">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15">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15">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15">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15">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15">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15">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15">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15">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15">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15">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15">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15">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15">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15">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15">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15">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15">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15">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15">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15">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15">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15">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election activeCell="J20" sqref="J20"/>
    </sheetView>
  </sheetViews>
  <sheetFormatPr baseColWidth="10" defaultColWidth="8.83203125" defaultRowHeight="14" x14ac:dyDescent="0.15"/>
  <cols>
    <col min="1" max="1" width="8.83203125" style="46"/>
    <col min="2" max="2" width="7.6640625" style="46" customWidth="1"/>
    <col min="3" max="3" width="11.83203125" style="46" customWidth="1"/>
    <col min="4" max="4" width="13" style="46" customWidth="1"/>
    <col min="5" max="5" width="9.33203125" style="46" customWidth="1"/>
    <col min="6" max="6" width="7.83203125" style="46" customWidth="1"/>
    <col min="7" max="7" width="9" style="46" customWidth="1"/>
    <col min="8" max="8" width="10" style="46" customWidth="1"/>
    <col min="9" max="9" width="9.33203125" style="46" customWidth="1"/>
    <col min="10" max="10" width="12.1640625" style="46" customWidth="1"/>
    <col min="11" max="11" width="11.83203125" style="46" customWidth="1"/>
    <col min="12" max="12" width="13.33203125" style="46" customWidth="1"/>
    <col min="13" max="13" width="8.83203125" style="46"/>
    <col min="14" max="14" width="11.1640625" style="46" customWidth="1"/>
    <col min="15" max="15" width="15.6640625" style="46" customWidth="1"/>
    <col min="16" max="16" width="11.33203125" style="46" customWidth="1"/>
    <col min="17" max="17" width="8.33203125" style="46" customWidth="1"/>
    <col min="18" max="18" width="38.83203125" style="46" bestFit="1" customWidth="1"/>
    <col min="19" max="19" width="20.6640625" style="46" bestFit="1" customWidth="1"/>
    <col min="20" max="20" width="12.83203125" style="46" bestFit="1" customWidth="1"/>
    <col min="21" max="26" width="8.83203125" style="46"/>
    <col min="27" max="27" width="11.33203125" style="46" bestFit="1" customWidth="1"/>
    <col min="28" max="16384" width="8.83203125" style="46"/>
  </cols>
  <sheetData>
    <row r="1" spans="1:19" ht="32" x14ac:dyDescent="0.2">
      <c r="A1" s="45"/>
      <c r="B1" s="45" t="s">
        <v>54</v>
      </c>
      <c r="C1" s="45" t="s">
        <v>21585</v>
      </c>
      <c r="D1" s="45" t="s">
        <v>47</v>
      </c>
      <c r="E1" s="45" t="s">
        <v>48</v>
      </c>
      <c r="F1" s="45" t="s">
        <v>50</v>
      </c>
      <c r="G1" s="45" t="s">
        <v>59</v>
      </c>
      <c r="H1" s="45" t="s">
        <v>60</v>
      </c>
      <c r="I1" s="45" t="s">
        <v>62</v>
      </c>
      <c r="J1" s="45" t="s">
        <v>63</v>
      </c>
      <c r="K1" s="45" t="s">
        <v>65</v>
      </c>
      <c r="L1" s="45" t="s">
        <v>66</v>
      </c>
      <c r="M1" s="45" t="s">
        <v>21586</v>
      </c>
      <c r="N1" s="45" t="s">
        <v>21587</v>
      </c>
      <c r="O1" s="45" t="s">
        <v>21588</v>
      </c>
      <c r="P1" s="45" t="s">
        <v>21589</v>
      </c>
      <c r="R1" s="47" t="s">
        <v>79</v>
      </c>
      <c r="S1" s="48" t="s">
        <v>81</v>
      </c>
    </row>
    <row r="2" spans="1:19" x14ac:dyDescent="0.15">
      <c r="A2" s="46">
        <v>1900</v>
      </c>
      <c r="B2" s="46">
        <f>SUMIFS(Operable!$K$3:$K$20070,Operable!$J$3:$J$20070,'Annual Additions'!B$1,Operable!$L$3:$L$20070,'Annual Additions'!$A2)+SUMIFS('Retired and Cancelled'!$L$3:$L$3631,'Retired and Cancelled'!$J$3:$J$3631,'Annual Additions'!B$1,'Retired and Cancelled'!$N$3:$N$3631,'Annual Additions'!$A2,'Retired and Cancelled'!$M$3:$M$3631,"RE")</f>
        <v>0</v>
      </c>
      <c r="C2" s="46">
        <f>SUMIFS(Operable!$K$3:$K$20070,Operable!$J$3:$J$20070,'Annual Additions'!C$1,Operable!$L$3:$L$20070,'Annual Additions'!$A2)+SUMIFS('Retired and Cancelled'!$L$3:$L$3631,'Retired and Cancelled'!$J$3:$J$3631,'Annual Additions'!C$1,'Retired and Cancelled'!$N$3:$N$3631,'Annual Additions'!$A2,'Retired and Cancelled'!$M$3:$M$3631,"RE")</f>
        <v>0</v>
      </c>
      <c r="D2" s="46">
        <f>SUMIFS(Operable!$K$3:$K$20070,Operable!$J$3:$J$20070,'Annual Additions'!D$1,Operable!$L$3:$L$20070,'Annual Additions'!$A2)+SUMIFS('Retired and Cancelled'!$L$3:$L$3631,'Retired and Cancelled'!$J$3:$J$3631,'Annual Additions'!D$1,'Retired and Cancelled'!$N$3:$N$3631,'Annual Additions'!$A2,'Retired and Cancelled'!$M$3:$M$3631,"RE")</f>
        <v>0</v>
      </c>
      <c r="E2" s="46">
        <f>SUMIFS(Operable!$K$3:$K$20070,Operable!$J$3:$J$20070,'Annual Additions'!E$1,Operable!$L$3:$L$20070,'Annual Additions'!$A2)+SUMIFS('Retired and Cancelled'!$L$3:$L$3631,'Retired and Cancelled'!$J$3:$J$3631,'Annual Additions'!E$1,'Retired and Cancelled'!$N$3:$N$3631,'Annual Additions'!$A2,'Retired and Cancelled'!$M$3:$M$3631,"RE")</f>
        <v>0</v>
      </c>
      <c r="F2" s="46">
        <f>SUMIFS(Operable!$K$3:$K$20070,Operable!$J$3:$J$20070,'Annual Additions'!F$1,Operable!$L$3:$L$20070,'Annual Additions'!$A2)+SUMIFS('Retired and Cancelled'!$L$3:$L$3631,'Retired and Cancelled'!$J$3:$J$3631,'Annual Additions'!F$1,'Retired and Cancelled'!$N$3:$N$3631,'Annual Additions'!$A2,'Retired and Cancelled'!$M$3:$M$3631,"RE")</f>
        <v>9.1999999999999993</v>
      </c>
      <c r="G2" s="46">
        <f>SUMIFS(Operable!$K$3:$K$20070,Operable!$J$3:$J$20070,'Annual Additions'!G$1,Operable!$L$3:$L$20070,'Annual Additions'!$A2)+SUMIFS('Retired and Cancelled'!$L$3:$L$3631,'Retired and Cancelled'!$J$3:$J$3631,'Annual Additions'!G$1,'Retired and Cancelled'!$N$3:$N$3631,'Annual Additions'!$A2,'Retired and Cancelled'!$M$3:$M$3631,"RE")</f>
        <v>0</v>
      </c>
      <c r="H2" s="46">
        <f>SUMIFS(Operable!$K$3:$K$20070,Operable!$J$3:$J$20070,'Annual Additions'!H$1,Operable!$L$3:$L$20070,'Annual Additions'!$A2)+SUMIFS('Retired and Cancelled'!$L$3:$L$3631,'Retired and Cancelled'!$J$3:$J$3631,'Annual Additions'!H$1,'Retired and Cancelled'!$N$3:$N$3631,'Annual Additions'!$A2,'Retired and Cancelled'!$M$3:$M$3631,"RE")</f>
        <v>0</v>
      </c>
      <c r="I2" s="46">
        <f>SUMIFS(Operable!$K$3:$K$20070,Operable!$J$3:$J$20070,'Annual Additions'!I$1,Operable!$L$3:$L$20070,'Annual Additions'!$A2)+SUMIFS('Retired and Cancelled'!$L$3:$L$3631,'Retired and Cancelled'!$J$3:$J$3631,'Annual Additions'!I$1,'Retired and Cancelled'!$N$3:$N$3631,'Annual Additions'!$A2,'Retired and Cancelled'!$M$3:$M$3631,"RE")</f>
        <v>0</v>
      </c>
      <c r="J2" s="46">
        <f>SUMIFS(Operable!$K$3:$K$20070,Operable!$J$3:$J$20070,'Annual Additions'!J$1,Operable!$L$3:$L$20070,'Annual Additions'!$A2)+SUMIFS('Retired and Cancelled'!$L$3:$L$3631,'Retired and Cancelled'!$J$3:$J$3631,'Annual Additions'!J$1,'Retired and Cancelled'!$N$3:$N$3631,'Annual Additions'!$A2,'Retired and Cancelled'!$M$3:$M$3631,"RE")</f>
        <v>0</v>
      </c>
      <c r="K2" s="46">
        <f>SUMIFS(Operable!$K$3:$K$20070,Operable!$J$3:$J$20070,'Annual Additions'!K$1,Operable!$L$3:$L$20070,'Annual Additions'!$A2)+SUMIFS('Retired and Cancelled'!$L$3:$L$3631,'Retired and Cancelled'!$J$3:$J$3631,'Annual Additions'!K$1,'Retired and Cancelled'!$N$3:$N$3631,'Annual Additions'!$A2,'Retired and Cancelled'!$M$3:$M$3631,"RE")</f>
        <v>0</v>
      </c>
      <c r="L2" s="46">
        <f>SUMIFS(Operable!$K$3:$K$20070,Operable!$J$3:$J$20070,'Annual Additions'!L$1,Operable!$L$3:$L$20070,'Annual Additions'!$A2)+SUMIFS('Retired and Cancelled'!$L$3:$L$3631,'Retired and Cancelled'!$J$3:$J$3631,'Annual Additions'!L$1,'Retired and Cancelled'!$N$3:$N$3631,'Annual Additions'!$A2,'Retired and Cancelled'!$M$3:$M$3631,"RE")</f>
        <v>0</v>
      </c>
      <c r="M2" s="46">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s="46">
        <f>SUMIFS(Operable!$K$3:$K$20070,Operable!$J$3:$J$20070,'Annual Additions'!P$1,Operable!$L$3:$L$20070,'Annual Additions'!$A2)+SUMIFS('Retired and Cancelled'!$L$3:$L$3631,'Retired and Cancelled'!$J$3:$J$3631,'Annual Additions'!P$1,'Retired and Cancelled'!$N$3:$N$3631,'Annual Additions'!$A2,'Retired and Cancelled'!$M$3:$M$3631,"RE")</f>
        <v>0</v>
      </c>
      <c r="R2" s="50" t="s">
        <v>89</v>
      </c>
      <c r="S2" s="50" t="s">
        <v>91</v>
      </c>
    </row>
    <row r="3" spans="1:19" x14ac:dyDescent="0.15">
      <c r="A3" s="46">
        <v>1901</v>
      </c>
      <c r="B3" s="46">
        <f>SUMIFS(Operable!$K$3:$K$20070,Operable!$J$3:$J$20070,'Annual Additions'!B$1,Operable!$L$3:$L$20070,'Annual Additions'!$A3)+SUMIFS('Retired and Cancelled'!$L$3:$L$3631,'Retired and Cancelled'!$J$3:$J$3631,'Annual Additions'!B$1,'Retired and Cancelled'!$N$3:$N$3631,'Annual Additions'!$A3,'Retired and Cancelled'!$M$3:$M$3631,"RE")</f>
        <v>0</v>
      </c>
      <c r="C3" s="46">
        <f>SUMIFS(Operable!$K$3:$K$20070,Operable!$J$3:$J$20070,'Annual Additions'!C$1,Operable!$L$3:$L$20070,'Annual Additions'!$A3)+SUMIFS('Retired and Cancelled'!$L$3:$L$3631,'Retired and Cancelled'!$J$3:$J$3631,'Annual Additions'!C$1,'Retired and Cancelled'!$N$3:$N$3631,'Annual Additions'!$A3,'Retired and Cancelled'!$M$3:$M$3631,"RE")</f>
        <v>0</v>
      </c>
      <c r="D3" s="46">
        <f>SUMIFS(Operable!$K$3:$K$20070,Operable!$J$3:$J$20070,'Annual Additions'!D$1,Operable!$L$3:$L$20070,'Annual Additions'!$A3)+SUMIFS('Retired and Cancelled'!$L$3:$L$3631,'Retired and Cancelled'!$J$3:$J$3631,'Annual Additions'!D$1,'Retired and Cancelled'!$N$3:$N$3631,'Annual Additions'!$A3,'Retired and Cancelled'!$M$3:$M$3631,"RE")</f>
        <v>0</v>
      </c>
      <c r="E3" s="46">
        <f>SUMIFS(Operable!$K$3:$K$20070,Operable!$J$3:$J$20070,'Annual Additions'!E$1,Operable!$L$3:$L$20070,'Annual Additions'!$A3)+SUMIFS('Retired and Cancelled'!$L$3:$L$3631,'Retired and Cancelled'!$J$3:$J$3631,'Annual Additions'!E$1,'Retired and Cancelled'!$N$3:$N$3631,'Annual Additions'!$A3,'Retired and Cancelled'!$M$3:$M$3631,"RE")</f>
        <v>0</v>
      </c>
      <c r="F3" s="46">
        <f>SUMIFS(Operable!$K$3:$K$20070,Operable!$J$3:$J$20070,'Annual Additions'!F$1,Operable!$L$3:$L$20070,'Annual Additions'!$A3)+SUMIFS('Retired and Cancelled'!$L$3:$L$3631,'Retired and Cancelled'!$J$3:$J$3631,'Annual Additions'!F$1,'Retired and Cancelled'!$N$3:$N$3631,'Annual Additions'!$A3,'Retired and Cancelled'!$M$3:$M$3631,"RE")</f>
        <v>2.2000000000000002</v>
      </c>
      <c r="G3" s="46">
        <f>SUMIFS(Operable!$K$3:$K$20070,Operable!$J$3:$J$20070,'Annual Additions'!G$1,Operable!$L$3:$L$20070,'Annual Additions'!$A3)+SUMIFS('Retired and Cancelled'!$L$3:$L$3631,'Retired and Cancelled'!$J$3:$J$3631,'Annual Additions'!G$1,'Retired and Cancelled'!$N$3:$N$3631,'Annual Additions'!$A3,'Retired and Cancelled'!$M$3:$M$3631,"RE")</f>
        <v>0</v>
      </c>
      <c r="H3" s="46">
        <f>SUMIFS(Operable!$K$3:$K$20070,Operable!$J$3:$J$20070,'Annual Additions'!H$1,Operable!$L$3:$L$20070,'Annual Additions'!$A3)+SUMIFS('Retired and Cancelled'!$L$3:$L$3631,'Retired and Cancelled'!$J$3:$J$3631,'Annual Additions'!H$1,'Retired and Cancelled'!$N$3:$N$3631,'Annual Additions'!$A3,'Retired and Cancelled'!$M$3:$M$3631,"RE")</f>
        <v>0</v>
      </c>
      <c r="I3" s="46">
        <f>SUMIFS(Operable!$K$3:$K$20070,Operable!$J$3:$J$20070,'Annual Additions'!I$1,Operable!$L$3:$L$20070,'Annual Additions'!$A3)+SUMIFS('Retired and Cancelled'!$L$3:$L$3631,'Retired and Cancelled'!$J$3:$J$3631,'Annual Additions'!I$1,'Retired and Cancelled'!$N$3:$N$3631,'Annual Additions'!$A3,'Retired and Cancelled'!$M$3:$M$3631,"RE")</f>
        <v>0</v>
      </c>
      <c r="J3" s="46">
        <f>SUMIFS(Operable!$K$3:$K$20070,Operable!$J$3:$J$20070,'Annual Additions'!J$1,Operable!$L$3:$L$20070,'Annual Additions'!$A3)+SUMIFS('Retired and Cancelled'!$L$3:$L$3631,'Retired and Cancelled'!$J$3:$J$3631,'Annual Additions'!J$1,'Retired and Cancelled'!$N$3:$N$3631,'Annual Additions'!$A3,'Retired and Cancelled'!$M$3:$M$3631,"RE")</f>
        <v>0</v>
      </c>
      <c r="K3" s="46">
        <f>SUMIFS(Operable!$K$3:$K$20070,Operable!$J$3:$J$20070,'Annual Additions'!K$1,Operable!$L$3:$L$20070,'Annual Additions'!$A3)+SUMIFS('Retired and Cancelled'!$L$3:$L$3631,'Retired and Cancelled'!$J$3:$J$3631,'Annual Additions'!K$1,'Retired and Cancelled'!$N$3:$N$3631,'Annual Additions'!$A3,'Retired and Cancelled'!$M$3:$M$3631,"RE")</f>
        <v>0</v>
      </c>
      <c r="L3" s="46">
        <f>SUMIFS(Operable!$K$3:$K$20070,Operable!$J$3:$J$20070,'Annual Additions'!L$1,Operable!$L$3:$L$20070,'Annual Additions'!$A3)+SUMIFS('Retired and Cancelled'!$L$3:$L$3631,'Retired and Cancelled'!$J$3:$J$3631,'Annual Additions'!L$1,'Retired and Cancelled'!$N$3:$N$3631,'Annual Additions'!$A3,'Retired and Cancelled'!$M$3:$M$3631,"RE")</f>
        <v>0</v>
      </c>
      <c r="M3" s="46">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s="46">
        <f>SUMIFS(Operable!$K$3:$K$20070,Operable!$J$3:$J$20070,'Annual Additions'!P$1,Operable!$L$3:$L$20070,'Annual Additions'!$A3)+SUMIFS('Retired and Cancelled'!$L$3:$L$3631,'Retired and Cancelled'!$J$3:$J$3631,'Annual Additions'!P$1,'Retired and Cancelled'!$N$3:$N$3631,'Annual Additions'!$A3,'Retired and Cancelled'!$M$3:$M$3631,"RE")</f>
        <v>0</v>
      </c>
      <c r="R3" s="50" t="s">
        <v>94</v>
      </c>
      <c r="S3" s="50" t="s">
        <v>96</v>
      </c>
    </row>
    <row r="4" spans="1:19" x14ac:dyDescent="0.15">
      <c r="A4" s="46">
        <v>1902</v>
      </c>
      <c r="B4" s="46">
        <f>SUMIFS(Operable!$K$3:$K$20070,Operable!$J$3:$J$20070,'Annual Additions'!B$1,Operable!$L$3:$L$20070,'Annual Additions'!$A4)+SUMIFS('Retired and Cancelled'!$L$3:$L$3631,'Retired and Cancelled'!$J$3:$J$3631,'Annual Additions'!B$1,'Retired and Cancelled'!$N$3:$N$3631,'Annual Additions'!$A4,'Retired and Cancelled'!$M$3:$M$3631,"RE")</f>
        <v>0</v>
      </c>
      <c r="C4" s="46">
        <f>SUMIFS(Operable!$K$3:$K$20070,Operable!$J$3:$J$20070,'Annual Additions'!C$1,Operable!$L$3:$L$20070,'Annual Additions'!$A4)+SUMIFS('Retired and Cancelled'!$L$3:$L$3631,'Retired and Cancelled'!$J$3:$J$3631,'Annual Additions'!C$1,'Retired and Cancelled'!$N$3:$N$3631,'Annual Additions'!$A4,'Retired and Cancelled'!$M$3:$M$3631,"RE")</f>
        <v>0</v>
      </c>
      <c r="D4" s="46">
        <f>SUMIFS(Operable!$K$3:$K$20070,Operable!$J$3:$J$20070,'Annual Additions'!D$1,Operable!$L$3:$L$20070,'Annual Additions'!$A4)+SUMIFS('Retired and Cancelled'!$L$3:$L$3631,'Retired and Cancelled'!$J$3:$J$3631,'Annual Additions'!D$1,'Retired and Cancelled'!$N$3:$N$3631,'Annual Additions'!$A4,'Retired and Cancelled'!$M$3:$M$3631,"RE")</f>
        <v>0</v>
      </c>
      <c r="E4" s="46">
        <f>SUMIFS(Operable!$K$3:$K$20070,Operable!$J$3:$J$20070,'Annual Additions'!E$1,Operable!$L$3:$L$20070,'Annual Additions'!$A4)+SUMIFS('Retired and Cancelled'!$L$3:$L$3631,'Retired and Cancelled'!$J$3:$J$3631,'Annual Additions'!E$1,'Retired and Cancelled'!$N$3:$N$3631,'Annual Additions'!$A4,'Retired and Cancelled'!$M$3:$M$3631,"RE")</f>
        <v>0</v>
      </c>
      <c r="F4" s="46">
        <f>SUMIFS(Operable!$K$3:$K$20070,Operable!$J$3:$J$20070,'Annual Additions'!F$1,Operable!$L$3:$L$20070,'Annual Additions'!$A4)+SUMIFS('Retired and Cancelled'!$L$3:$L$3631,'Retired and Cancelled'!$J$3:$J$3631,'Annual Additions'!F$1,'Retired and Cancelled'!$N$3:$N$3631,'Annual Additions'!$A4,'Retired and Cancelled'!$M$3:$M$3631,"RE")</f>
        <v>2.4</v>
      </c>
      <c r="G4" s="46">
        <f>SUMIFS(Operable!$K$3:$K$20070,Operable!$J$3:$J$20070,'Annual Additions'!G$1,Operable!$L$3:$L$20070,'Annual Additions'!$A4)+SUMIFS('Retired and Cancelled'!$L$3:$L$3631,'Retired and Cancelled'!$J$3:$J$3631,'Annual Additions'!G$1,'Retired and Cancelled'!$N$3:$N$3631,'Annual Additions'!$A4,'Retired and Cancelled'!$M$3:$M$3631,"RE")</f>
        <v>0</v>
      </c>
      <c r="H4" s="46">
        <f>SUMIFS(Operable!$K$3:$K$20070,Operable!$J$3:$J$20070,'Annual Additions'!H$1,Operable!$L$3:$L$20070,'Annual Additions'!$A4)+SUMIFS('Retired and Cancelled'!$L$3:$L$3631,'Retired and Cancelled'!$J$3:$J$3631,'Annual Additions'!H$1,'Retired and Cancelled'!$N$3:$N$3631,'Annual Additions'!$A4,'Retired and Cancelled'!$M$3:$M$3631,"RE")</f>
        <v>0</v>
      </c>
      <c r="I4" s="46">
        <f>SUMIFS(Operable!$K$3:$K$20070,Operable!$J$3:$J$20070,'Annual Additions'!I$1,Operable!$L$3:$L$20070,'Annual Additions'!$A4)+SUMIFS('Retired and Cancelled'!$L$3:$L$3631,'Retired and Cancelled'!$J$3:$J$3631,'Annual Additions'!I$1,'Retired and Cancelled'!$N$3:$N$3631,'Annual Additions'!$A4,'Retired and Cancelled'!$M$3:$M$3631,"RE")</f>
        <v>0</v>
      </c>
      <c r="J4" s="46">
        <f>SUMIFS(Operable!$K$3:$K$20070,Operable!$J$3:$J$20070,'Annual Additions'!J$1,Operable!$L$3:$L$20070,'Annual Additions'!$A4)+SUMIFS('Retired and Cancelled'!$L$3:$L$3631,'Retired and Cancelled'!$J$3:$J$3631,'Annual Additions'!J$1,'Retired and Cancelled'!$N$3:$N$3631,'Annual Additions'!$A4,'Retired and Cancelled'!$M$3:$M$3631,"RE")</f>
        <v>0</v>
      </c>
      <c r="K4" s="46">
        <f>SUMIFS(Operable!$K$3:$K$20070,Operable!$J$3:$J$20070,'Annual Additions'!K$1,Operable!$L$3:$L$20070,'Annual Additions'!$A4)+SUMIFS('Retired and Cancelled'!$L$3:$L$3631,'Retired and Cancelled'!$J$3:$J$3631,'Annual Additions'!K$1,'Retired and Cancelled'!$N$3:$N$3631,'Annual Additions'!$A4,'Retired and Cancelled'!$M$3:$M$3631,"RE")</f>
        <v>0</v>
      </c>
      <c r="L4" s="46">
        <f>SUMIFS(Operable!$K$3:$K$20070,Operable!$J$3:$J$20070,'Annual Additions'!L$1,Operable!$L$3:$L$20070,'Annual Additions'!$A4)+SUMIFS('Retired and Cancelled'!$L$3:$L$3631,'Retired and Cancelled'!$J$3:$J$3631,'Annual Additions'!L$1,'Retired and Cancelled'!$N$3:$N$3631,'Annual Additions'!$A4,'Retired and Cancelled'!$M$3:$M$3631,"RE")</f>
        <v>0</v>
      </c>
      <c r="M4" s="46">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s="46">
        <f>SUMIFS(Operable!$K$3:$K$20070,Operable!$J$3:$J$20070,'Annual Additions'!P$1,Operable!$L$3:$L$20070,'Annual Additions'!$A4)+SUMIFS('Retired and Cancelled'!$L$3:$L$3631,'Retired and Cancelled'!$J$3:$J$3631,'Annual Additions'!P$1,'Retired and Cancelled'!$N$3:$N$3631,'Annual Additions'!$A4,'Retired and Cancelled'!$M$3:$M$3631,"RE")</f>
        <v>0</v>
      </c>
      <c r="R4" s="50" t="s">
        <v>99</v>
      </c>
      <c r="S4" s="50" t="s">
        <v>21590</v>
      </c>
    </row>
    <row r="5" spans="1:19" x14ac:dyDescent="0.15">
      <c r="A5" s="46">
        <v>1903</v>
      </c>
      <c r="B5" s="46">
        <f>SUMIFS(Operable!$K$3:$K$20070,Operable!$J$3:$J$20070,'Annual Additions'!B$1,Operable!$L$3:$L$20070,'Annual Additions'!$A5)+SUMIFS('Retired and Cancelled'!$L$3:$L$3631,'Retired and Cancelled'!$J$3:$J$3631,'Annual Additions'!B$1,'Retired and Cancelled'!$N$3:$N$3631,'Annual Additions'!$A5,'Retired and Cancelled'!$M$3:$M$3631,"RE")</f>
        <v>0</v>
      </c>
      <c r="C5" s="46">
        <f>SUMIFS(Operable!$K$3:$K$20070,Operable!$J$3:$J$20070,'Annual Additions'!C$1,Operable!$L$3:$L$20070,'Annual Additions'!$A5)+SUMIFS('Retired and Cancelled'!$L$3:$L$3631,'Retired and Cancelled'!$J$3:$J$3631,'Annual Additions'!C$1,'Retired and Cancelled'!$N$3:$N$3631,'Annual Additions'!$A5,'Retired and Cancelled'!$M$3:$M$3631,"RE")</f>
        <v>0</v>
      </c>
      <c r="D5" s="46">
        <f>SUMIFS(Operable!$K$3:$K$20070,Operable!$J$3:$J$20070,'Annual Additions'!D$1,Operable!$L$3:$L$20070,'Annual Additions'!$A5)+SUMIFS('Retired and Cancelled'!$L$3:$L$3631,'Retired and Cancelled'!$J$3:$J$3631,'Annual Additions'!D$1,'Retired and Cancelled'!$N$3:$N$3631,'Annual Additions'!$A5,'Retired and Cancelled'!$M$3:$M$3631,"RE")</f>
        <v>0</v>
      </c>
      <c r="E5" s="46">
        <f>SUMIFS(Operable!$K$3:$K$20070,Operable!$J$3:$J$20070,'Annual Additions'!E$1,Operable!$L$3:$L$20070,'Annual Additions'!$A5)+SUMIFS('Retired and Cancelled'!$L$3:$L$3631,'Retired and Cancelled'!$J$3:$J$3631,'Annual Additions'!E$1,'Retired and Cancelled'!$N$3:$N$3631,'Annual Additions'!$A5,'Retired and Cancelled'!$M$3:$M$3631,"RE")</f>
        <v>0</v>
      </c>
      <c r="F5" s="46">
        <f>SUMIFS(Operable!$K$3:$K$20070,Operable!$J$3:$J$20070,'Annual Additions'!F$1,Operable!$L$3:$L$20070,'Annual Additions'!$A5)+SUMIFS('Retired and Cancelled'!$L$3:$L$3631,'Retired and Cancelled'!$J$3:$J$3631,'Annual Additions'!F$1,'Retired and Cancelled'!$N$3:$N$3631,'Annual Additions'!$A5,'Retired and Cancelled'!$M$3:$M$3631,"RE")</f>
        <v>40.6</v>
      </c>
      <c r="G5" s="46">
        <f>SUMIFS(Operable!$K$3:$K$20070,Operable!$J$3:$J$20070,'Annual Additions'!G$1,Operable!$L$3:$L$20070,'Annual Additions'!$A5)+SUMIFS('Retired and Cancelled'!$L$3:$L$3631,'Retired and Cancelled'!$J$3:$J$3631,'Annual Additions'!G$1,'Retired and Cancelled'!$N$3:$N$3631,'Annual Additions'!$A5,'Retired and Cancelled'!$M$3:$M$3631,"RE")</f>
        <v>0</v>
      </c>
      <c r="H5" s="46">
        <f>SUMIFS(Operable!$K$3:$K$20070,Operable!$J$3:$J$20070,'Annual Additions'!H$1,Operable!$L$3:$L$20070,'Annual Additions'!$A5)+SUMIFS('Retired and Cancelled'!$L$3:$L$3631,'Retired and Cancelled'!$J$3:$J$3631,'Annual Additions'!H$1,'Retired and Cancelled'!$N$3:$N$3631,'Annual Additions'!$A5,'Retired and Cancelled'!$M$3:$M$3631,"RE")</f>
        <v>0</v>
      </c>
      <c r="I5" s="46">
        <f>SUMIFS(Operable!$K$3:$K$20070,Operable!$J$3:$J$20070,'Annual Additions'!I$1,Operable!$L$3:$L$20070,'Annual Additions'!$A5)+SUMIFS('Retired and Cancelled'!$L$3:$L$3631,'Retired and Cancelled'!$J$3:$J$3631,'Annual Additions'!I$1,'Retired and Cancelled'!$N$3:$N$3631,'Annual Additions'!$A5,'Retired and Cancelled'!$M$3:$M$3631,"RE")</f>
        <v>0</v>
      </c>
      <c r="J5" s="46">
        <f>SUMIFS(Operable!$K$3:$K$20070,Operable!$J$3:$J$20070,'Annual Additions'!J$1,Operable!$L$3:$L$20070,'Annual Additions'!$A5)+SUMIFS('Retired and Cancelled'!$L$3:$L$3631,'Retired and Cancelled'!$J$3:$J$3631,'Annual Additions'!J$1,'Retired and Cancelled'!$N$3:$N$3631,'Annual Additions'!$A5,'Retired and Cancelled'!$M$3:$M$3631,"RE")</f>
        <v>0</v>
      </c>
      <c r="K5" s="46">
        <f>SUMIFS(Operable!$K$3:$K$20070,Operable!$J$3:$J$20070,'Annual Additions'!K$1,Operable!$L$3:$L$20070,'Annual Additions'!$A5)+SUMIFS('Retired and Cancelled'!$L$3:$L$3631,'Retired and Cancelled'!$J$3:$J$3631,'Annual Additions'!K$1,'Retired and Cancelled'!$N$3:$N$3631,'Annual Additions'!$A5,'Retired and Cancelled'!$M$3:$M$3631,"RE")</f>
        <v>0</v>
      </c>
      <c r="L5" s="46">
        <f>SUMIFS(Operable!$K$3:$K$20070,Operable!$J$3:$J$20070,'Annual Additions'!L$1,Operable!$L$3:$L$20070,'Annual Additions'!$A5)+SUMIFS('Retired and Cancelled'!$L$3:$L$3631,'Retired and Cancelled'!$J$3:$J$3631,'Annual Additions'!L$1,'Retired and Cancelled'!$N$3:$N$3631,'Annual Additions'!$A5,'Retired and Cancelled'!$M$3:$M$3631,"RE")</f>
        <v>0</v>
      </c>
      <c r="M5" s="46">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s="46">
        <f>SUMIFS(Operable!$K$3:$K$20070,Operable!$J$3:$J$20070,'Annual Additions'!P$1,Operable!$L$3:$L$20070,'Annual Additions'!$A5)+SUMIFS('Retired and Cancelled'!$L$3:$L$3631,'Retired and Cancelled'!$J$3:$J$3631,'Annual Additions'!P$1,'Retired and Cancelled'!$N$3:$N$3631,'Annual Additions'!$A5,'Retired and Cancelled'!$M$3:$M$3631,"RE")</f>
        <v>0</v>
      </c>
      <c r="R5" s="50" t="s">
        <v>104</v>
      </c>
      <c r="S5" s="50" t="s">
        <v>105</v>
      </c>
    </row>
    <row r="6" spans="1:19" x14ac:dyDescent="0.15">
      <c r="A6" s="46">
        <v>1904</v>
      </c>
      <c r="B6" s="46">
        <f>SUMIFS(Operable!$K$3:$K$20070,Operable!$J$3:$J$20070,'Annual Additions'!B$1,Operable!$L$3:$L$20070,'Annual Additions'!$A6)+SUMIFS('Retired and Cancelled'!$L$3:$L$3631,'Retired and Cancelled'!$J$3:$J$3631,'Annual Additions'!B$1,'Retired and Cancelled'!$N$3:$N$3631,'Annual Additions'!$A6,'Retired and Cancelled'!$M$3:$M$3631,"RE")</f>
        <v>0</v>
      </c>
      <c r="C6" s="46">
        <f>SUMIFS(Operable!$K$3:$K$20070,Operable!$J$3:$J$20070,'Annual Additions'!C$1,Operable!$L$3:$L$20070,'Annual Additions'!$A6)+SUMIFS('Retired and Cancelled'!$L$3:$L$3631,'Retired and Cancelled'!$J$3:$J$3631,'Annual Additions'!C$1,'Retired and Cancelled'!$N$3:$N$3631,'Annual Additions'!$A6,'Retired and Cancelled'!$M$3:$M$3631,"RE")</f>
        <v>0</v>
      </c>
      <c r="D6" s="46">
        <f>SUMIFS(Operable!$K$3:$K$20070,Operable!$J$3:$J$20070,'Annual Additions'!D$1,Operable!$L$3:$L$20070,'Annual Additions'!$A6)+SUMIFS('Retired and Cancelled'!$L$3:$L$3631,'Retired and Cancelled'!$J$3:$J$3631,'Annual Additions'!D$1,'Retired and Cancelled'!$N$3:$N$3631,'Annual Additions'!$A6,'Retired and Cancelled'!$M$3:$M$3631,"RE")</f>
        <v>0</v>
      </c>
      <c r="E6" s="46">
        <f>SUMIFS(Operable!$K$3:$K$20070,Operable!$J$3:$J$20070,'Annual Additions'!E$1,Operable!$L$3:$L$20070,'Annual Additions'!$A6)+SUMIFS('Retired and Cancelled'!$L$3:$L$3631,'Retired and Cancelled'!$J$3:$J$3631,'Annual Additions'!E$1,'Retired and Cancelled'!$N$3:$N$3631,'Annual Additions'!$A6,'Retired and Cancelled'!$M$3:$M$3631,"RE")</f>
        <v>0</v>
      </c>
      <c r="F6" s="46">
        <f>SUMIFS(Operable!$K$3:$K$20070,Operable!$J$3:$J$20070,'Annual Additions'!F$1,Operable!$L$3:$L$20070,'Annual Additions'!$A6)+SUMIFS('Retired and Cancelled'!$L$3:$L$3631,'Retired and Cancelled'!$J$3:$J$3631,'Annual Additions'!F$1,'Retired and Cancelled'!$N$3:$N$3631,'Annual Additions'!$A6,'Retired and Cancelled'!$M$3:$M$3631,"RE")</f>
        <v>30.2</v>
      </c>
      <c r="G6" s="46">
        <f>SUMIFS(Operable!$K$3:$K$20070,Operable!$J$3:$J$20070,'Annual Additions'!G$1,Operable!$L$3:$L$20070,'Annual Additions'!$A6)+SUMIFS('Retired and Cancelled'!$L$3:$L$3631,'Retired and Cancelled'!$J$3:$J$3631,'Annual Additions'!G$1,'Retired and Cancelled'!$N$3:$N$3631,'Annual Additions'!$A6,'Retired and Cancelled'!$M$3:$M$3631,"RE")</f>
        <v>0</v>
      </c>
      <c r="H6" s="46">
        <f>SUMIFS(Operable!$K$3:$K$20070,Operable!$J$3:$J$20070,'Annual Additions'!H$1,Operable!$L$3:$L$20070,'Annual Additions'!$A6)+SUMIFS('Retired and Cancelled'!$L$3:$L$3631,'Retired and Cancelled'!$J$3:$J$3631,'Annual Additions'!H$1,'Retired and Cancelled'!$N$3:$N$3631,'Annual Additions'!$A6,'Retired and Cancelled'!$M$3:$M$3631,"RE")</f>
        <v>0</v>
      </c>
      <c r="I6" s="46">
        <f>SUMIFS(Operable!$K$3:$K$20070,Operable!$J$3:$J$20070,'Annual Additions'!I$1,Operable!$L$3:$L$20070,'Annual Additions'!$A6)+SUMIFS('Retired and Cancelled'!$L$3:$L$3631,'Retired and Cancelled'!$J$3:$J$3631,'Annual Additions'!I$1,'Retired and Cancelled'!$N$3:$N$3631,'Annual Additions'!$A6,'Retired and Cancelled'!$M$3:$M$3631,"RE")</f>
        <v>0</v>
      </c>
      <c r="J6" s="46">
        <f>SUMIFS(Operable!$K$3:$K$20070,Operable!$J$3:$J$20070,'Annual Additions'!J$1,Operable!$L$3:$L$20070,'Annual Additions'!$A6)+SUMIFS('Retired and Cancelled'!$L$3:$L$3631,'Retired and Cancelled'!$J$3:$J$3631,'Annual Additions'!J$1,'Retired and Cancelled'!$N$3:$N$3631,'Annual Additions'!$A6,'Retired and Cancelled'!$M$3:$M$3631,"RE")</f>
        <v>0</v>
      </c>
      <c r="K6" s="46">
        <f>SUMIFS(Operable!$K$3:$K$20070,Operable!$J$3:$J$20070,'Annual Additions'!K$1,Operable!$L$3:$L$20070,'Annual Additions'!$A6)+SUMIFS('Retired and Cancelled'!$L$3:$L$3631,'Retired and Cancelled'!$J$3:$J$3631,'Annual Additions'!K$1,'Retired and Cancelled'!$N$3:$N$3631,'Annual Additions'!$A6,'Retired and Cancelled'!$M$3:$M$3631,"RE")</f>
        <v>0</v>
      </c>
      <c r="L6" s="46">
        <f>SUMIFS(Operable!$K$3:$K$20070,Operable!$J$3:$J$20070,'Annual Additions'!L$1,Operable!$L$3:$L$20070,'Annual Additions'!$A6)+SUMIFS('Retired and Cancelled'!$L$3:$L$3631,'Retired and Cancelled'!$J$3:$J$3631,'Annual Additions'!L$1,'Retired and Cancelled'!$N$3:$N$3631,'Annual Additions'!$A6,'Retired and Cancelled'!$M$3:$M$3631,"RE")</f>
        <v>0</v>
      </c>
      <c r="M6" s="4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s="46">
        <f>SUMIFS(Operable!$K$3:$K$20070,Operable!$J$3:$J$20070,'Annual Additions'!P$1,Operable!$L$3:$L$20070,'Annual Additions'!$A6)+SUMIFS('Retired and Cancelled'!$L$3:$L$3631,'Retired and Cancelled'!$J$3:$J$3631,'Annual Additions'!P$1,'Retired and Cancelled'!$N$3:$N$3631,'Annual Additions'!$A6,'Retired and Cancelled'!$M$3:$M$3631,"RE")</f>
        <v>0</v>
      </c>
      <c r="R6" s="50" t="s">
        <v>125</v>
      </c>
      <c r="S6" s="50" t="s">
        <v>96</v>
      </c>
    </row>
    <row r="7" spans="1:19" x14ac:dyDescent="0.15">
      <c r="A7" s="46">
        <v>1905</v>
      </c>
      <c r="B7" s="46">
        <f>SUMIFS(Operable!$K$3:$K$20070,Operable!$J$3:$J$20070,'Annual Additions'!B$1,Operable!$L$3:$L$20070,'Annual Additions'!$A7)+SUMIFS('Retired and Cancelled'!$L$3:$L$3631,'Retired and Cancelled'!$J$3:$J$3631,'Annual Additions'!B$1,'Retired and Cancelled'!$N$3:$N$3631,'Annual Additions'!$A7,'Retired and Cancelled'!$M$3:$M$3631,"RE")</f>
        <v>0</v>
      </c>
      <c r="C7" s="46">
        <f>SUMIFS(Operable!$K$3:$K$20070,Operable!$J$3:$J$20070,'Annual Additions'!C$1,Operable!$L$3:$L$20070,'Annual Additions'!$A7)+SUMIFS('Retired and Cancelled'!$L$3:$L$3631,'Retired and Cancelled'!$J$3:$J$3631,'Annual Additions'!C$1,'Retired and Cancelled'!$N$3:$N$3631,'Annual Additions'!$A7,'Retired and Cancelled'!$M$3:$M$3631,"RE")</f>
        <v>0</v>
      </c>
      <c r="D7" s="46">
        <f>SUMIFS(Operable!$K$3:$K$20070,Operable!$J$3:$J$20070,'Annual Additions'!D$1,Operable!$L$3:$L$20070,'Annual Additions'!$A7)+SUMIFS('Retired and Cancelled'!$L$3:$L$3631,'Retired and Cancelled'!$J$3:$J$3631,'Annual Additions'!D$1,'Retired and Cancelled'!$N$3:$N$3631,'Annual Additions'!$A7,'Retired and Cancelled'!$M$3:$M$3631,"RE")</f>
        <v>0</v>
      </c>
      <c r="E7" s="46">
        <f>SUMIFS(Operable!$K$3:$K$20070,Operable!$J$3:$J$20070,'Annual Additions'!E$1,Operable!$L$3:$L$20070,'Annual Additions'!$A7)+SUMIFS('Retired and Cancelled'!$L$3:$L$3631,'Retired and Cancelled'!$J$3:$J$3631,'Annual Additions'!E$1,'Retired and Cancelled'!$N$3:$N$3631,'Annual Additions'!$A7,'Retired and Cancelled'!$M$3:$M$3631,"RE")</f>
        <v>0</v>
      </c>
      <c r="F7" s="46">
        <f>SUMIFS(Operable!$K$3:$K$20070,Operable!$J$3:$J$20070,'Annual Additions'!F$1,Operable!$L$3:$L$20070,'Annual Additions'!$A7)+SUMIFS('Retired and Cancelled'!$L$3:$L$3631,'Retired and Cancelled'!$J$3:$J$3631,'Annual Additions'!F$1,'Retired and Cancelled'!$N$3:$N$3631,'Annual Additions'!$A7,'Retired and Cancelled'!$M$3:$M$3631,"RE")</f>
        <v>41.900000000000013</v>
      </c>
      <c r="G7" s="46">
        <f>SUMIFS(Operable!$K$3:$K$20070,Operable!$J$3:$J$20070,'Annual Additions'!G$1,Operable!$L$3:$L$20070,'Annual Additions'!$A7)+SUMIFS('Retired and Cancelled'!$L$3:$L$3631,'Retired and Cancelled'!$J$3:$J$3631,'Annual Additions'!G$1,'Retired and Cancelled'!$N$3:$N$3631,'Annual Additions'!$A7,'Retired and Cancelled'!$M$3:$M$3631,"RE")</f>
        <v>0</v>
      </c>
      <c r="H7" s="46">
        <f>SUMIFS(Operable!$K$3:$K$20070,Operable!$J$3:$J$20070,'Annual Additions'!H$1,Operable!$L$3:$L$20070,'Annual Additions'!$A7)+SUMIFS('Retired and Cancelled'!$L$3:$L$3631,'Retired and Cancelled'!$J$3:$J$3631,'Annual Additions'!H$1,'Retired and Cancelled'!$N$3:$N$3631,'Annual Additions'!$A7,'Retired and Cancelled'!$M$3:$M$3631,"RE")</f>
        <v>0</v>
      </c>
      <c r="I7" s="46">
        <f>SUMIFS(Operable!$K$3:$K$20070,Operable!$J$3:$J$20070,'Annual Additions'!I$1,Operable!$L$3:$L$20070,'Annual Additions'!$A7)+SUMIFS('Retired and Cancelled'!$L$3:$L$3631,'Retired and Cancelled'!$J$3:$J$3631,'Annual Additions'!I$1,'Retired and Cancelled'!$N$3:$N$3631,'Annual Additions'!$A7,'Retired and Cancelled'!$M$3:$M$3631,"RE")</f>
        <v>0</v>
      </c>
      <c r="J7" s="46">
        <f>SUMIFS(Operable!$K$3:$K$20070,Operable!$J$3:$J$20070,'Annual Additions'!J$1,Operable!$L$3:$L$20070,'Annual Additions'!$A7)+SUMIFS('Retired and Cancelled'!$L$3:$L$3631,'Retired and Cancelled'!$J$3:$J$3631,'Annual Additions'!J$1,'Retired and Cancelled'!$N$3:$N$3631,'Annual Additions'!$A7,'Retired and Cancelled'!$M$3:$M$3631,"RE")</f>
        <v>0</v>
      </c>
      <c r="K7" s="46">
        <f>SUMIFS(Operable!$K$3:$K$20070,Operable!$J$3:$J$20070,'Annual Additions'!K$1,Operable!$L$3:$L$20070,'Annual Additions'!$A7)+SUMIFS('Retired and Cancelled'!$L$3:$L$3631,'Retired and Cancelled'!$J$3:$J$3631,'Annual Additions'!K$1,'Retired and Cancelled'!$N$3:$N$3631,'Annual Additions'!$A7,'Retired and Cancelled'!$M$3:$M$3631,"RE")</f>
        <v>0</v>
      </c>
      <c r="L7" s="46">
        <f>SUMIFS(Operable!$K$3:$K$20070,Operable!$J$3:$J$20070,'Annual Additions'!L$1,Operable!$L$3:$L$20070,'Annual Additions'!$A7)+SUMIFS('Retired and Cancelled'!$L$3:$L$3631,'Retired and Cancelled'!$J$3:$J$3631,'Annual Additions'!L$1,'Retired and Cancelled'!$N$3:$N$3631,'Annual Additions'!$A7,'Retired and Cancelled'!$M$3:$M$3631,"RE")</f>
        <v>0</v>
      </c>
      <c r="M7" s="46">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s="46">
        <f>SUMIFS(Operable!$K$3:$K$20070,Operable!$J$3:$J$20070,'Annual Additions'!P$1,Operable!$L$3:$L$20070,'Annual Additions'!$A7)+SUMIFS('Retired and Cancelled'!$L$3:$L$3631,'Retired and Cancelled'!$J$3:$J$3631,'Annual Additions'!P$1,'Retired and Cancelled'!$N$3:$N$3631,'Annual Additions'!$A7,'Retired and Cancelled'!$M$3:$M$3631,"RE")</f>
        <v>0</v>
      </c>
      <c r="R7" s="50" t="s">
        <v>157</v>
      </c>
      <c r="S7" s="50" t="s">
        <v>159</v>
      </c>
    </row>
    <row r="8" spans="1:19" x14ac:dyDescent="0.15">
      <c r="A8" s="46">
        <v>1906</v>
      </c>
      <c r="B8" s="46">
        <f>SUMIFS(Operable!$K$3:$K$20070,Operable!$J$3:$J$20070,'Annual Additions'!B$1,Operable!$L$3:$L$20070,'Annual Additions'!$A8)+SUMIFS('Retired and Cancelled'!$L$3:$L$3631,'Retired and Cancelled'!$J$3:$J$3631,'Annual Additions'!B$1,'Retired and Cancelled'!$N$3:$N$3631,'Annual Additions'!$A8,'Retired and Cancelled'!$M$3:$M$3631,"RE")</f>
        <v>0</v>
      </c>
      <c r="C8" s="46">
        <f>SUMIFS(Operable!$K$3:$K$20070,Operable!$J$3:$J$20070,'Annual Additions'!C$1,Operable!$L$3:$L$20070,'Annual Additions'!$A8)+SUMIFS('Retired and Cancelled'!$L$3:$L$3631,'Retired and Cancelled'!$J$3:$J$3631,'Annual Additions'!C$1,'Retired and Cancelled'!$N$3:$N$3631,'Annual Additions'!$A8,'Retired and Cancelled'!$M$3:$M$3631,"RE")</f>
        <v>0</v>
      </c>
      <c r="D8" s="46">
        <f>SUMIFS(Operable!$K$3:$K$20070,Operable!$J$3:$J$20070,'Annual Additions'!D$1,Operable!$L$3:$L$20070,'Annual Additions'!$A8)+SUMIFS('Retired and Cancelled'!$L$3:$L$3631,'Retired and Cancelled'!$J$3:$J$3631,'Annual Additions'!D$1,'Retired and Cancelled'!$N$3:$N$3631,'Annual Additions'!$A8,'Retired and Cancelled'!$M$3:$M$3631,"RE")</f>
        <v>0</v>
      </c>
      <c r="E8" s="46">
        <f>SUMIFS(Operable!$K$3:$K$20070,Operable!$J$3:$J$20070,'Annual Additions'!E$1,Operable!$L$3:$L$20070,'Annual Additions'!$A8)+SUMIFS('Retired and Cancelled'!$L$3:$L$3631,'Retired and Cancelled'!$J$3:$J$3631,'Annual Additions'!E$1,'Retired and Cancelled'!$N$3:$N$3631,'Annual Additions'!$A8,'Retired and Cancelled'!$M$3:$M$3631,"RE")</f>
        <v>0</v>
      </c>
      <c r="F8" s="46">
        <f>SUMIFS(Operable!$K$3:$K$20070,Operable!$J$3:$J$20070,'Annual Additions'!F$1,Operable!$L$3:$L$20070,'Annual Additions'!$A8)+SUMIFS('Retired and Cancelled'!$L$3:$L$3631,'Retired and Cancelled'!$J$3:$J$3631,'Annual Additions'!F$1,'Retired and Cancelled'!$N$3:$N$3631,'Annual Additions'!$A8,'Retired and Cancelled'!$M$3:$M$3631,"RE")</f>
        <v>36</v>
      </c>
      <c r="G8" s="46">
        <f>SUMIFS(Operable!$K$3:$K$20070,Operable!$J$3:$J$20070,'Annual Additions'!G$1,Operable!$L$3:$L$20070,'Annual Additions'!$A8)+SUMIFS('Retired and Cancelled'!$L$3:$L$3631,'Retired and Cancelled'!$J$3:$J$3631,'Annual Additions'!G$1,'Retired and Cancelled'!$N$3:$N$3631,'Annual Additions'!$A8,'Retired and Cancelled'!$M$3:$M$3631,"RE")</f>
        <v>0</v>
      </c>
      <c r="H8" s="46">
        <f>SUMIFS(Operable!$K$3:$K$20070,Operable!$J$3:$J$20070,'Annual Additions'!H$1,Operable!$L$3:$L$20070,'Annual Additions'!$A8)+SUMIFS('Retired and Cancelled'!$L$3:$L$3631,'Retired and Cancelled'!$J$3:$J$3631,'Annual Additions'!H$1,'Retired and Cancelled'!$N$3:$N$3631,'Annual Additions'!$A8,'Retired and Cancelled'!$M$3:$M$3631,"RE")</f>
        <v>0</v>
      </c>
      <c r="I8" s="46">
        <f>SUMIFS(Operable!$K$3:$K$20070,Operable!$J$3:$J$20070,'Annual Additions'!I$1,Operable!$L$3:$L$20070,'Annual Additions'!$A8)+SUMIFS('Retired and Cancelled'!$L$3:$L$3631,'Retired and Cancelled'!$J$3:$J$3631,'Annual Additions'!I$1,'Retired and Cancelled'!$N$3:$N$3631,'Annual Additions'!$A8,'Retired and Cancelled'!$M$3:$M$3631,"RE")</f>
        <v>0</v>
      </c>
      <c r="J8" s="46">
        <f>SUMIFS(Operable!$K$3:$K$20070,Operable!$J$3:$J$20070,'Annual Additions'!J$1,Operable!$L$3:$L$20070,'Annual Additions'!$A8)+SUMIFS('Retired and Cancelled'!$L$3:$L$3631,'Retired and Cancelled'!$J$3:$J$3631,'Annual Additions'!J$1,'Retired and Cancelled'!$N$3:$N$3631,'Annual Additions'!$A8,'Retired and Cancelled'!$M$3:$M$3631,"RE")</f>
        <v>0</v>
      </c>
      <c r="K8" s="46">
        <f>SUMIFS(Operable!$K$3:$K$20070,Operable!$J$3:$J$20070,'Annual Additions'!K$1,Operable!$L$3:$L$20070,'Annual Additions'!$A8)+SUMIFS('Retired and Cancelled'!$L$3:$L$3631,'Retired and Cancelled'!$J$3:$J$3631,'Annual Additions'!K$1,'Retired and Cancelled'!$N$3:$N$3631,'Annual Additions'!$A8,'Retired and Cancelled'!$M$3:$M$3631,"RE")</f>
        <v>0</v>
      </c>
      <c r="L8" s="46">
        <f>SUMIFS(Operable!$K$3:$K$20070,Operable!$J$3:$J$20070,'Annual Additions'!L$1,Operable!$L$3:$L$20070,'Annual Additions'!$A8)+SUMIFS('Retired and Cancelled'!$L$3:$L$3631,'Retired and Cancelled'!$J$3:$J$3631,'Annual Additions'!L$1,'Retired and Cancelled'!$N$3:$N$3631,'Annual Additions'!$A8,'Retired and Cancelled'!$M$3:$M$3631,"RE")</f>
        <v>0</v>
      </c>
      <c r="M8" s="46">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s="46">
        <f>SUMIFS(Operable!$K$3:$K$20070,Operable!$J$3:$J$20070,'Annual Additions'!P$1,Operable!$L$3:$L$20070,'Annual Additions'!$A8)+SUMIFS('Retired and Cancelled'!$L$3:$L$3631,'Retired and Cancelled'!$J$3:$J$3631,'Annual Additions'!P$1,'Retired and Cancelled'!$N$3:$N$3631,'Annual Additions'!$A8,'Retired and Cancelled'!$M$3:$M$3631,"RE")</f>
        <v>0</v>
      </c>
      <c r="R8" s="50" t="s">
        <v>165</v>
      </c>
      <c r="S8" s="50" t="s">
        <v>96</v>
      </c>
    </row>
    <row r="9" spans="1:19" x14ac:dyDescent="0.15">
      <c r="A9" s="46">
        <v>1907</v>
      </c>
      <c r="B9" s="46">
        <f>SUMIFS(Operable!$K$3:$K$20070,Operable!$J$3:$J$20070,'Annual Additions'!B$1,Operable!$L$3:$L$20070,'Annual Additions'!$A9)+SUMIFS('Retired and Cancelled'!$L$3:$L$3631,'Retired and Cancelled'!$J$3:$J$3631,'Annual Additions'!B$1,'Retired and Cancelled'!$N$3:$N$3631,'Annual Additions'!$A9,'Retired and Cancelled'!$M$3:$M$3631,"RE")</f>
        <v>0</v>
      </c>
      <c r="C9" s="46">
        <f>SUMIFS(Operable!$K$3:$K$20070,Operable!$J$3:$J$20070,'Annual Additions'!C$1,Operable!$L$3:$L$20070,'Annual Additions'!$A9)+SUMIFS('Retired and Cancelled'!$L$3:$L$3631,'Retired and Cancelled'!$J$3:$J$3631,'Annual Additions'!C$1,'Retired and Cancelled'!$N$3:$N$3631,'Annual Additions'!$A9,'Retired and Cancelled'!$M$3:$M$3631,"RE")</f>
        <v>0</v>
      </c>
      <c r="D9" s="46">
        <f>SUMIFS(Operable!$K$3:$K$20070,Operable!$J$3:$J$20070,'Annual Additions'!D$1,Operable!$L$3:$L$20070,'Annual Additions'!$A9)+SUMIFS('Retired and Cancelled'!$L$3:$L$3631,'Retired and Cancelled'!$J$3:$J$3631,'Annual Additions'!D$1,'Retired and Cancelled'!$N$3:$N$3631,'Annual Additions'!$A9,'Retired and Cancelled'!$M$3:$M$3631,"RE")</f>
        <v>0</v>
      </c>
      <c r="E9" s="46">
        <f>SUMIFS(Operable!$K$3:$K$20070,Operable!$J$3:$J$20070,'Annual Additions'!E$1,Operable!$L$3:$L$20070,'Annual Additions'!$A9)+SUMIFS('Retired and Cancelled'!$L$3:$L$3631,'Retired and Cancelled'!$J$3:$J$3631,'Annual Additions'!E$1,'Retired and Cancelled'!$N$3:$N$3631,'Annual Additions'!$A9,'Retired and Cancelled'!$M$3:$M$3631,"RE")</f>
        <v>0</v>
      </c>
      <c r="F9" s="46">
        <f>SUMIFS(Operable!$K$3:$K$20070,Operable!$J$3:$J$20070,'Annual Additions'!F$1,Operable!$L$3:$L$20070,'Annual Additions'!$A9)+SUMIFS('Retired and Cancelled'!$L$3:$L$3631,'Retired and Cancelled'!$J$3:$J$3631,'Annual Additions'!F$1,'Retired and Cancelled'!$N$3:$N$3631,'Annual Additions'!$A9,'Retired and Cancelled'!$M$3:$M$3631,"RE")</f>
        <v>115.70000000000003</v>
      </c>
      <c r="G9" s="46">
        <f>SUMIFS(Operable!$K$3:$K$20070,Operable!$J$3:$J$20070,'Annual Additions'!G$1,Operable!$L$3:$L$20070,'Annual Additions'!$A9)+SUMIFS('Retired and Cancelled'!$L$3:$L$3631,'Retired and Cancelled'!$J$3:$J$3631,'Annual Additions'!G$1,'Retired and Cancelled'!$N$3:$N$3631,'Annual Additions'!$A9,'Retired and Cancelled'!$M$3:$M$3631,"RE")</f>
        <v>0</v>
      </c>
      <c r="H9" s="46">
        <f>SUMIFS(Operable!$K$3:$K$20070,Operable!$J$3:$J$20070,'Annual Additions'!H$1,Operable!$L$3:$L$20070,'Annual Additions'!$A9)+SUMIFS('Retired and Cancelled'!$L$3:$L$3631,'Retired and Cancelled'!$J$3:$J$3631,'Annual Additions'!H$1,'Retired and Cancelled'!$N$3:$N$3631,'Annual Additions'!$A9,'Retired and Cancelled'!$M$3:$M$3631,"RE")</f>
        <v>0</v>
      </c>
      <c r="I9" s="46">
        <f>SUMIFS(Operable!$K$3:$K$20070,Operable!$J$3:$J$20070,'Annual Additions'!I$1,Operable!$L$3:$L$20070,'Annual Additions'!$A9)+SUMIFS('Retired and Cancelled'!$L$3:$L$3631,'Retired and Cancelled'!$J$3:$J$3631,'Annual Additions'!I$1,'Retired and Cancelled'!$N$3:$N$3631,'Annual Additions'!$A9,'Retired and Cancelled'!$M$3:$M$3631,"RE")</f>
        <v>0</v>
      </c>
      <c r="J9" s="46">
        <f>SUMIFS(Operable!$K$3:$K$20070,Operable!$J$3:$J$20070,'Annual Additions'!J$1,Operable!$L$3:$L$20070,'Annual Additions'!$A9)+SUMIFS('Retired and Cancelled'!$L$3:$L$3631,'Retired and Cancelled'!$J$3:$J$3631,'Annual Additions'!J$1,'Retired and Cancelled'!$N$3:$N$3631,'Annual Additions'!$A9,'Retired and Cancelled'!$M$3:$M$3631,"RE")</f>
        <v>0</v>
      </c>
      <c r="K9" s="46">
        <f>SUMIFS(Operable!$K$3:$K$20070,Operable!$J$3:$J$20070,'Annual Additions'!K$1,Operable!$L$3:$L$20070,'Annual Additions'!$A9)+SUMIFS('Retired and Cancelled'!$L$3:$L$3631,'Retired and Cancelled'!$J$3:$J$3631,'Annual Additions'!K$1,'Retired and Cancelled'!$N$3:$N$3631,'Annual Additions'!$A9,'Retired and Cancelled'!$M$3:$M$3631,"RE")</f>
        <v>0</v>
      </c>
      <c r="L9" s="46">
        <f>SUMIFS(Operable!$K$3:$K$20070,Operable!$J$3:$J$20070,'Annual Additions'!L$1,Operable!$L$3:$L$20070,'Annual Additions'!$A9)+SUMIFS('Retired and Cancelled'!$L$3:$L$3631,'Retired and Cancelled'!$J$3:$J$3631,'Annual Additions'!L$1,'Retired and Cancelled'!$N$3:$N$3631,'Annual Additions'!$A9,'Retired and Cancelled'!$M$3:$M$3631,"RE")</f>
        <v>0</v>
      </c>
      <c r="M9" s="46">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s="46">
        <f>SUMIFS(Operable!$K$3:$K$20070,Operable!$J$3:$J$20070,'Annual Additions'!P$1,Operable!$L$3:$L$20070,'Annual Additions'!$A9)+SUMIFS('Retired and Cancelled'!$L$3:$L$3631,'Retired and Cancelled'!$J$3:$J$3631,'Annual Additions'!P$1,'Retired and Cancelled'!$N$3:$N$3631,'Annual Additions'!$A9,'Retired and Cancelled'!$M$3:$M$3631,"RE")</f>
        <v>0</v>
      </c>
      <c r="R9" s="50" t="s">
        <v>177</v>
      </c>
      <c r="S9" s="50" t="s">
        <v>177</v>
      </c>
    </row>
    <row r="10" spans="1:19" x14ac:dyDescent="0.15">
      <c r="A10" s="46">
        <v>1908</v>
      </c>
      <c r="B10" s="46">
        <f>SUMIFS(Operable!$K$3:$K$20070,Operable!$J$3:$J$20070,'Annual Additions'!B$1,Operable!$L$3:$L$20070,'Annual Additions'!$A10)+SUMIFS('Retired and Cancelled'!$L$3:$L$3631,'Retired and Cancelled'!$J$3:$J$3631,'Annual Additions'!B$1,'Retired and Cancelled'!$N$3:$N$3631,'Annual Additions'!$A10,'Retired and Cancelled'!$M$3:$M$3631,"RE")</f>
        <v>0</v>
      </c>
      <c r="C10" s="46">
        <f>SUMIFS(Operable!$K$3:$K$20070,Operable!$J$3:$J$20070,'Annual Additions'!C$1,Operable!$L$3:$L$20070,'Annual Additions'!$A10)+SUMIFS('Retired and Cancelled'!$L$3:$L$3631,'Retired and Cancelled'!$J$3:$J$3631,'Annual Additions'!C$1,'Retired and Cancelled'!$N$3:$N$3631,'Annual Additions'!$A10,'Retired and Cancelled'!$M$3:$M$3631,"RE")</f>
        <v>0</v>
      </c>
      <c r="D10" s="46">
        <f>SUMIFS(Operable!$K$3:$K$20070,Operable!$J$3:$J$20070,'Annual Additions'!D$1,Operable!$L$3:$L$20070,'Annual Additions'!$A10)+SUMIFS('Retired and Cancelled'!$L$3:$L$3631,'Retired and Cancelled'!$J$3:$J$3631,'Annual Additions'!D$1,'Retired and Cancelled'!$N$3:$N$3631,'Annual Additions'!$A10,'Retired and Cancelled'!$M$3:$M$3631,"RE")</f>
        <v>0</v>
      </c>
      <c r="E10" s="46">
        <f>SUMIFS(Operable!$K$3:$K$20070,Operable!$J$3:$J$20070,'Annual Additions'!E$1,Operable!$L$3:$L$20070,'Annual Additions'!$A10)+SUMIFS('Retired and Cancelled'!$L$3:$L$3631,'Retired and Cancelled'!$J$3:$J$3631,'Annual Additions'!E$1,'Retired and Cancelled'!$N$3:$N$3631,'Annual Additions'!$A10,'Retired and Cancelled'!$M$3:$M$3631,"RE")</f>
        <v>0</v>
      </c>
      <c r="F10" s="46">
        <f>SUMIFS(Operable!$K$3:$K$20070,Operable!$J$3:$J$20070,'Annual Additions'!F$1,Operable!$L$3:$L$20070,'Annual Additions'!$A10)+SUMIFS('Retired and Cancelled'!$L$3:$L$3631,'Retired and Cancelled'!$J$3:$J$3631,'Annual Additions'!F$1,'Retired and Cancelled'!$N$3:$N$3631,'Annual Additions'!$A10,'Retired and Cancelled'!$M$3:$M$3631,"RE")</f>
        <v>61.6</v>
      </c>
      <c r="G10" s="46">
        <f>SUMIFS(Operable!$K$3:$K$20070,Operable!$J$3:$J$20070,'Annual Additions'!G$1,Operable!$L$3:$L$20070,'Annual Additions'!$A10)+SUMIFS('Retired and Cancelled'!$L$3:$L$3631,'Retired and Cancelled'!$J$3:$J$3631,'Annual Additions'!G$1,'Retired and Cancelled'!$N$3:$N$3631,'Annual Additions'!$A10,'Retired and Cancelled'!$M$3:$M$3631,"RE")</f>
        <v>0</v>
      </c>
      <c r="H10" s="46">
        <f>SUMIFS(Operable!$K$3:$K$20070,Operable!$J$3:$J$20070,'Annual Additions'!H$1,Operable!$L$3:$L$20070,'Annual Additions'!$A10)+SUMIFS('Retired and Cancelled'!$L$3:$L$3631,'Retired and Cancelled'!$J$3:$J$3631,'Annual Additions'!H$1,'Retired and Cancelled'!$N$3:$N$3631,'Annual Additions'!$A10,'Retired and Cancelled'!$M$3:$M$3631,"RE")</f>
        <v>0</v>
      </c>
      <c r="I10" s="46">
        <f>SUMIFS(Operable!$K$3:$K$20070,Operable!$J$3:$J$20070,'Annual Additions'!I$1,Operable!$L$3:$L$20070,'Annual Additions'!$A10)+SUMIFS('Retired and Cancelled'!$L$3:$L$3631,'Retired and Cancelled'!$J$3:$J$3631,'Annual Additions'!I$1,'Retired and Cancelled'!$N$3:$N$3631,'Annual Additions'!$A10,'Retired and Cancelled'!$M$3:$M$3631,"RE")</f>
        <v>0</v>
      </c>
      <c r="J10" s="46">
        <f>SUMIFS(Operable!$K$3:$K$20070,Operable!$J$3:$J$20070,'Annual Additions'!J$1,Operable!$L$3:$L$20070,'Annual Additions'!$A10)+SUMIFS('Retired and Cancelled'!$L$3:$L$3631,'Retired and Cancelled'!$J$3:$J$3631,'Annual Additions'!J$1,'Retired and Cancelled'!$N$3:$N$3631,'Annual Additions'!$A10,'Retired and Cancelled'!$M$3:$M$3631,"RE")</f>
        <v>0</v>
      </c>
      <c r="K10" s="46">
        <f>SUMIFS(Operable!$K$3:$K$20070,Operable!$J$3:$J$20070,'Annual Additions'!K$1,Operable!$L$3:$L$20070,'Annual Additions'!$A10)+SUMIFS('Retired and Cancelled'!$L$3:$L$3631,'Retired and Cancelled'!$J$3:$J$3631,'Annual Additions'!K$1,'Retired and Cancelled'!$N$3:$N$3631,'Annual Additions'!$A10,'Retired and Cancelled'!$M$3:$M$3631,"RE")</f>
        <v>0</v>
      </c>
      <c r="L10" s="46">
        <f>SUMIFS(Operable!$K$3:$K$20070,Operable!$J$3:$J$20070,'Annual Additions'!L$1,Operable!$L$3:$L$20070,'Annual Additions'!$A10)+SUMIFS('Retired and Cancelled'!$L$3:$L$3631,'Retired and Cancelled'!$J$3:$J$3631,'Annual Additions'!L$1,'Retired and Cancelled'!$N$3:$N$3631,'Annual Additions'!$A10,'Retired and Cancelled'!$M$3:$M$3631,"RE")</f>
        <v>0</v>
      </c>
      <c r="M10" s="46">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s="46">
        <f>SUMIFS(Operable!$K$3:$K$20070,Operable!$J$3:$J$20070,'Annual Additions'!P$1,Operable!$L$3:$L$20070,'Annual Additions'!$A10)+SUMIFS('Retired and Cancelled'!$L$3:$L$3631,'Retired and Cancelled'!$J$3:$J$3631,'Annual Additions'!P$1,'Retired and Cancelled'!$N$3:$N$3631,'Annual Additions'!$A10,'Retired and Cancelled'!$M$3:$M$3631,"RE")</f>
        <v>0</v>
      </c>
      <c r="R10" s="50" t="s">
        <v>277</v>
      </c>
      <c r="S10" s="50" t="s">
        <v>279</v>
      </c>
    </row>
    <row r="11" spans="1:19" x14ac:dyDescent="0.15">
      <c r="A11" s="46">
        <v>1909</v>
      </c>
      <c r="B11" s="46">
        <f>SUMIFS(Operable!$K$3:$K$20070,Operable!$J$3:$J$20070,'Annual Additions'!B$1,Operable!$L$3:$L$20070,'Annual Additions'!$A11)+SUMIFS('Retired and Cancelled'!$L$3:$L$3631,'Retired and Cancelled'!$J$3:$J$3631,'Annual Additions'!B$1,'Retired and Cancelled'!$N$3:$N$3631,'Annual Additions'!$A11,'Retired and Cancelled'!$M$3:$M$3631,"RE")</f>
        <v>0</v>
      </c>
      <c r="C11" s="46">
        <f>SUMIFS(Operable!$K$3:$K$20070,Operable!$J$3:$J$20070,'Annual Additions'!C$1,Operable!$L$3:$L$20070,'Annual Additions'!$A11)+SUMIFS('Retired and Cancelled'!$L$3:$L$3631,'Retired and Cancelled'!$J$3:$J$3631,'Annual Additions'!C$1,'Retired and Cancelled'!$N$3:$N$3631,'Annual Additions'!$A11,'Retired and Cancelled'!$M$3:$M$3631,"RE")</f>
        <v>0</v>
      </c>
      <c r="D11" s="46">
        <f>SUMIFS(Operable!$K$3:$K$20070,Operable!$J$3:$J$20070,'Annual Additions'!D$1,Operable!$L$3:$L$20070,'Annual Additions'!$A11)+SUMIFS('Retired and Cancelled'!$L$3:$L$3631,'Retired and Cancelled'!$J$3:$J$3631,'Annual Additions'!D$1,'Retired and Cancelled'!$N$3:$N$3631,'Annual Additions'!$A11,'Retired and Cancelled'!$M$3:$M$3631,"RE")</f>
        <v>0</v>
      </c>
      <c r="E11" s="46">
        <f>SUMIFS(Operable!$K$3:$K$20070,Operable!$J$3:$J$20070,'Annual Additions'!E$1,Operable!$L$3:$L$20070,'Annual Additions'!$A11)+SUMIFS('Retired and Cancelled'!$L$3:$L$3631,'Retired and Cancelled'!$J$3:$J$3631,'Annual Additions'!E$1,'Retired and Cancelled'!$N$3:$N$3631,'Annual Additions'!$A11,'Retired and Cancelled'!$M$3:$M$3631,"RE")</f>
        <v>0</v>
      </c>
      <c r="F11" s="46">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46">
        <f>SUMIFS(Operable!$K$3:$K$20070,Operable!$J$3:$J$20070,'Annual Additions'!G$1,Operable!$L$3:$L$20070,'Annual Additions'!$A11)+SUMIFS('Retired and Cancelled'!$L$3:$L$3631,'Retired and Cancelled'!$J$3:$J$3631,'Annual Additions'!G$1,'Retired and Cancelled'!$N$3:$N$3631,'Annual Additions'!$A11,'Retired and Cancelled'!$M$3:$M$3631,"RE")</f>
        <v>0</v>
      </c>
      <c r="H11" s="46">
        <f>SUMIFS(Operable!$K$3:$K$20070,Operable!$J$3:$J$20070,'Annual Additions'!H$1,Operable!$L$3:$L$20070,'Annual Additions'!$A11)+SUMIFS('Retired and Cancelled'!$L$3:$L$3631,'Retired and Cancelled'!$J$3:$J$3631,'Annual Additions'!H$1,'Retired and Cancelled'!$N$3:$N$3631,'Annual Additions'!$A11,'Retired and Cancelled'!$M$3:$M$3631,"RE")</f>
        <v>0</v>
      </c>
      <c r="I11" s="46">
        <f>SUMIFS(Operable!$K$3:$K$20070,Operable!$J$3:$J$20070,'Annual Additions'!I$1,Operable!$L$3:$L$20070,'Annual Additions'!$A11)+SUMIFS('Retired and Cancelled'!$L$3:$L$3631,'Retired and Cancelled'!$J$3:$J$3631,'Annual Additions'!I$1,'Retired and Cancelled'!$N$3:$N$3631,'Annual Additions'!$A11,'Retired and Cancelled'!$M$3:$M$3631,"RE")</f>
        <v>0</v>
      </c>
      <c r="J11" s="46">
        <f>SUMIFS(Operable!$K$3:$K$20070,Operable!$J$3:$J$20070,'Annual Additions'!J$1,Operable!$L$3:$L$20070,'Annual Additions'!$A11)+SUMIFS('Retired and Cancelled'!$L$3:$L$3631,'Retired and Cancelled'!$J$3:$J$3631,'Annual Additions'!J$1,'Retired and Cancelled'!$N$3:$N$3631,'Annual Additions'!$A11,'Retired and Cancelled'!$M$3:$M$3631,"RE")</f>
        <v>0</v>
      </c>
      <c r="K11" s="46">
        <f>SUMIFS(Operable!$K$3:$K$20070,Operable!$J$3:$J$20070,'Annual Additions'!K$1,Operable!$L$3:$L$20070,'Annual Additions'!$A11)+SUMIFS('Retired and Cancelled'!$L$3:$L$3631,'Retired and Cancelled'!$J$3:$J$3631,'Annual Additions'!K$1,'Retired and Cancelled'!$N$3:$N$3631,'Annual Additions'!$A11,'Retired and Cancelled'!$M$3:$M$3631,"RE")</f>
        <v>0</v>
      </c>
      <c r="L11" s="46">
        <f>SUMIFS(Operable!$K$3:$K$20070,Operable!$J$3:$J$20070,'Annual Additions'!L$1,Operable!$L$3:$L$20070,'Annual Additions'!$A11)+SUMIFS('Retired and Cancelled'!$L$3:$L$3631,'Retired and Cancelled'!$J$3:$J$3631,'Annual Additions'!L$1,'Retired and Cancelled'!$N$3:$N$3631,'Annual Additions'!$A11,'Retired and Cancelled'!$M$3:$M$3631,"RE")</f>
        <v>0</v>
      </c>
      <c r="M11" s="46">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s="46">
        <f>SUMIFS(Operable!$K$3:$K$20070,Operable!$J$3:$J$20070,'Annual Additions'!P$1,Operable!$L$3:$L$20070,'Annual Additions'!$A11)+SUMIFS('Retired and Cancelled'!$L$3:$L$3631,'Retired and Cancelled'!$J$3:$J$3631,'Annual Additions'!P$1,'Retired and Cancelled'!$N$3:$N$3631,'Annual Additions'!$A11,'Retired and Cancelled'!$M$3:$M$3631,"RE")</f>
        <v>0</v>
      </c>
      <c r="R11" s="50" t="s">
        <v>312</v>
      </c>
      <c r="S11" s="50" t="s">
        <v>313</v>
      </c>
    </row>
    <row r="12" spans="1:19" x14ac:dyDescent="0.15">
      <c r="A12" s="46">
        <v>1910</v>
      </c>
      <c r="B12" s="46">
        <f>SUMIFS(Operable!$K$3:$K$20070,Operable!$J$3:$J$20070,'Annual Additions'!B$1,Operable!$L$3:$L$20070,'Annual Additions'!$A12)+SUMIFS('Retired and Cancelled'!$L$3:$L$3631,'Retired and Cancelled'!$J$3:$J$3631,'Annual Additions'!B$1,'Retired and Cancelled'!$N$3:$N$3631,'Annual Additions'!$A12,'Retired and Cancelled'!$M$3:$M$3631,"RE")</f>
        <v>0</v>
      </c>
      <c r="C12" s="46">
        <f>SUMIFS(Operable!$K$3:$K$20070,Operable!$J$3:$J$20070,'Annual Additions'!C$1,Operable!$L$3:$L$20070,'Annual Additions'!$A12)+SUMIFS('Retired and Cancelled'!$L$3:$L$3631,'Retired and Cancelled'!$J$3:$J$3631,'Annual Additions'!C$1,'Retired and Cancelled'!$N$3:$N$3631,'Annual Additions'!$A12,'Retired and Cancelled'!$M$3:$M$3631,"RE")</f>
        <v>0</v>
      </c>
      <c r="D12" s="46">
        <f>SUMIFS(Operable!$K$3:$K$20070,Operable!$J$3:$J$20070,'Annual Additions'!D$1,Operable!$L$3:$L$20070,'Annual Additions'!$A12)+SUMIFS('Retired and Cancelled'!$L$3:$L$3631,'Retired and Cancelled'!$J$3:$J$3631,'Annual Additions'!D$1,'Retired and Cancelled'!$N$3:$N$3631,'Annual Additions'!$A12,'Retired and Cancelled'!$M$3:$M$3631,"RE")</f>
        <v>0</v>
      </c>
      <c r="E12" s="46">
        <f>SUMIFS(Operable!$K$3:$K$20070,Operable!$J$3:$J$20070,'Annual Additions'!E$1,Operable!$L$3:$L$20070,'Annual Additions'!$A12)+SUMIFS('Retired and Cancelled'!$L$3:$L$3631,'Retired and Cancelled'!$J$3:$J$3631,'Annual Additions'!E$1,'Retired and Cancelled'!$N$3:$N$3631,'Annual Additions'!$A12,'Retired and Cancelled'!$M$3:$M$3631,"RE")</f>
        <v>0</v>
      </c>
      <c r="F12" s="46">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46">
        <f>SUMIFS(Operable!$K$3:$K$20070,Operable!$J$3:$J$20070,'Annual Additions'!G$1,Operable!$L$3:$L$20070,'Annual Additions'!$A12)+SUMIFS('Retired and Cancelled'!$L$3:$L$3631,'Retired and Cancelled'!$J$3:$J$3631,'Annual Additions'!G$1,'Retired and Cancelled'!$N$3:$N$3631,'Annual Additions'!$A12,'Retired and Cancelled'!$M$3:$M$3631,"RE")</f>
        <v>0</v>
      </c>
      <c r="H12" s="46">
        <f>SUMIFS(Operable!$K$3:$K$20070,Operable!$J$3:$J$20070,'Annual Additions'!H$1,Operable!$L$3:$L$20070,'Annual Additions'!$A12)+SUMIFS('Retired and Cancelled'!$L$3:$L$3631,'Retired and Cancelled'!$J$3:$J$3631,'Annual Additions'!H$1,'Retired and Cancelled'!$N$3:$N$3631,'Annual Additions'!$A12,'Retired and Cancelled'!$M$3:$M$3631,"RE")</f>
        <v>0</v>
      </c>
      <c r="I12" s="46">
        <f>SUMIFS(Operable!$K$3:$K$20070,Operable!$J$3:$J$20070,'Annual Additions'!I$1,Operable!$L$3:$L$20070,'Annual Additions'!$A12)+SUMIFS('Retired and Cancelled'!$L$3:$L$3631,'Retired and Cancelled'!$J$3:$J$3631,'Annual Additions'!I$1,'Retired and Cancelled'!$N$3:$N$3631,'Annual Additions'!$A12,'Retired and Cancelled'!$M$3:$M$3631,"RE")</f>
        <v>0</v>
      </c>
      <c r="J12" s="46">
        <f>SUMIFS(Operable!$K$3:$K$20070,Operable!$J$3:$J$20070,'Annual Additions'!J$1,Operable!$L$3:$L$20070,'Annual Additions'!$A12)+SUMIFS('Retired and Cancelled'!$L$3:$L$3631,'Retired and Cancelled'!$J$3:$J$3631,'Annual Additions'!J$1,'Retired and Cancelled'!$N$3:$N$3631,'Annual Additions'!$A12,'Retired and Cancelled'!$M$3:$M$3631,"RE")</f>
        <v>0</v>
      </c>
      <c r="K12" s="46">
        <f>SUMIFS(Operable!$K$3:$K$20070,Operable!$J$3:$J$20070,'Annual Additions'!K$1,Operable!$L$3:$L$20070,'Annual Additions'!$A12)+SUMIFS('Retired and Cancelled'!$L$3:$L$3631,'Retired and Cancelled'!$J$3:$J$3631,'Annual Additions'!K$1,'Retired and Cancelled'!$N$3:$N$3631,'Annual Additions'!$A12,'Retired and Cancelled'!$M$3:$M$3631,"RE")</f>
        <v>0</v>
      </c>
      <c r="L12" s="46">
        <f>SUMIFS(Operable!$K$3:$K$20070,Operable!$J$3:$J$20070,'Annual Additions'!L$1,Operable!$L$3:$L$20070,'Annual Additions'!$A12)+SUMIFS('Retired and Cancelled'!$L$3:$L$3631,'Retired and Cancelled'!$J$3:$J$3631,'Annual Additions'!L$1,'Retired and Cancelled'!$N$3:$N$3631,'Annual Additions'!$A12,'Retired and Cancelled'!$M$3:$M$3631,"RE")</f>
        <v>0</v>
      </c>
      <c r="M12" s="46">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s="46">
        <f>SUMIFS(Operable!$K$3:$K$20070,Operable!$J$3:$J$20070,'Annual Additions'!P$1,Operable!$L$3:$L$20070,'Annual Additions'!$A12)+SUMIFS('Retired and Cancelled'!$L$3:$L$3631,'Retired and Cancelled'!$J$3:$J$3631,'Annual Additions'!P$1,'Retired and Cancelled'!$N$3:$N$3631,'Annual Additions'!$A12,'Retired and Cancelled'!$M$3:$M$3631,"RE")</f>
        <v>0</v>
      </c>
      <c r="R12" s="50" t="s">
        <v>367</v>
      </c>
      <c r="S12" s="50" t="s">
        <v>24</v>
      </c>
    </row>
    <row r="13" spans="1:19" x14ac:dyDescent="0.15">
      <c r="A13" s="46">
        <v>1911</v>
      </c>
      <c r="B13" s="46">
        <f>SUMIFS(Operable!$K$3:$K$20070,Operable!$J$3:$J$20070,'Annual Additions'!B$1,Operable!$L$3:$L$20070,'Annual Additions'!$A13)+SUMIFS('Retired and Cancelled'!$L$3:$L$3631,'Retired and Cancelled'!$J$3:$J$3631,'Annual Additions'!B$1,'Retired and Cancelled'!$N$3:$N$3631,'Annual Additions'!$A13,'Retired and Cancelled'!$M$3:$M$3631,"RE")</f>
        <v>0</v>
      </c>
      <c r="C13" s="46">
        <f>SUMIFS(Operable!$K$3:$K$20070,Operable!$J$3:$J$20070,'Annual Additions'!C$1,Operable!$L$3:$L$20070,'Annual Additions'!$A13)+SUMIFS('Retired and Cancelled'!$L$3:$L$3631,'Retired and Cancelled'!$J$3:$J$3631,'Annual Additions'!C$1,'Retired and Cancelled'!$N$3:$N$3631,'Annual Additions'!$A13,'Retired and Cancelled'!$M$3:$M$3631,"RE")</f>
        <v>0</v>
      </c>
      <c r="D13" s="46">
        <f>SUMIFS(Operable!$K$3:$K$20070,Operable!$J$3:$J$20070,'Annual Additions'!D$1,Operable!$L$3:$L$20070,'Annual Additions'!$A13)+SUMIFS('Retired and Cancelled'!$L$3:$L$3631,'Retired and Cancelled'!$J$3:$J$3631,'Annual Additions'!D$1,'Retired and Cancelled'!$N$3:$N$3631,'Annual Additions'!$A13,'Retired and Cancelled'!$M$3:$M$3631,"RE")</f>
        <v>0</v>
      </c>
      <c r="E13" s="46">
        <f>SUMIFS(Operable!$K$3:$K$20070,Operable!$J$3:$J$20070,'Annual Additions'!E$1,Operable!$L$3:$L$20070,'Annual Additions'!$A13)+SUMIFS('Retired and Cancelled'!$L$3:$L$3631,'Retired and Cancelled'!$J$3:$J$3631,'Annual Additions'!E$1,'Retired and Cancelled'!$N$3:$N$3631,'Annual Additions'!$A13,'Retired and Cancelled'!$M$3:$M$3631,"RE")</f>
        <v>0</v>
      </c>
      <c r="F13" s="46">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46">
        <f>SUMIFS(Operable!$K$3:$K$20070,Operable!$J$3:$J$20070,'Annual Additions'!G$1,Operable!$L$3:$L$20070,'Annual Additions'!$A13)+SUMIFS('Retired and Cancelled'!$L$3:$L$3631,'Retired and Cancelled'!$J$3:$J$3631,'Annual Additions'!G$1,'Retired and Cancelled'!$N$3:$N$3631,'Annual Additions'!$A13,'Retired and Cancelled'!$M$3:$M$3631,"RE")</f>
        <v>0</v>
      </c>
      <c r="H13" s="46">
        <f>SUMIFS(Operable!$K$3:$K$20070,Operable!$J$3:$J$20070,'Annual Additions'!H$1,Operable!$L$3:$L$20070,'Annual Additions'!$A13)+SUMIFS('Retired and Cancelled'!$L$3:$L$3631,'Retired and Cancelled'!$J$3:$J$3631,'Annual Additions'!H$1,'Retired and Cancelled'!$N$3:$N$3631,'Annual Additions'!$A13,'Retired and Cancelled'!$M$3:$M$3631,"RE")</f>
        <v>0</v>
      </c>
      <c r="I13" s="46">
        <f>SUMIFS(Operable!$K$3:$K$20070,Operable!$J$3:$J$20070,'Annual Additions'!I$1,Operable!$L$3:$L$20070,'Annual Additions'!$A13)+SUMIFS('Retired and Cancelled'!$L$3:$L$3631,'Retired and Cancelled'!$J$3:$J$3631,'Annual Additions'!I$1,'Retired and Cancelled'!$N$3:$N$3631,'Annual Additions'!$A13,'Retired and Cancelled'!$M$3:$M$3631,"RE")</f>
        <v>0</v>
      </c>
      <c r="J13" s="46">
        <f>SUMIFS(Operable!$K$3:$K$20070,Operable!$J$3:$J$20070,'Annual Additions'!J$1,Operable!$L$3:$L$20070,'Annual Additions'!$A13)+SUMIFS('Retired and Cancelled'!$L$3:$L$3631,'Retired and Cancelled'!$J$3:$J$3631,'Annual Additions'!J$1,'Retired and Cancelled'!$N$3:$N$3631,'Annual Additions'!$A13,'Retired and Cancelled'!$M$3:$M$3631,"RE")</f>
        <v>0</v>
      </c>
      <c r="K13" s="46">
        <f>SUMIFS(Operable!$K$3:$K$20070,Operable!$J$3:$J$20070,'Annual Additions'!K$1,Operable!$L$3:$L$20070,'Annual Additions'!$A13)+SUMIFS('Retired and Cancelled'!$L$3:$L$3631,'Retired and Cancelled'!$J$3:$J$3631,'Annual Additions'!K$1,'Retired and Cancelled'!$N$3:$N$3631,'Annual Additions'!$A13,'Retired and Cancelled'!$M$3:$M$3631,"RE")</f>
        <v>0</v>
      </c>
      <c r="L13" s="46">
        <f>SUMIFS(Operable!$K$3:$K$20070,Operable!$J$3:$J$20070,'Annual Additions'!L$1,Operable!$L$3:$L$20070,'Annual Additions'!$A13)+SUMIFS('Retired and Cancelled'!$L$3:$L$3631,'Retired and Cancelled'!$J$3:$J$3631,'Annual Additions'!L$1,'Retired and Cancelled'!$N$3:$N$3631,'Annual Additions'!$A13,'Retired and Cancelled'!$M$3:$M$3631,"RE")</f>
        <v>0</v>
      </c>
      <c r="M13" s="46">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s="46">
        <f>SUMIFS(Operable!$K$3:$K$20070,Operable!$J$3:$J$20070,'Annual Additions'!P$1,Operable!$L$3:$L$20070,'Annual Additions'!$A13)+SUMIFS('Retired and Cancelled'!$L$3:$L$3631,'Retired and Cancelled'!$J$3:$J$3631,'Annual Additions'!P$1,'Retired and Cancelled'!$N$3:$N$3631,'Annual Additions'!$A13,'Retired and Cancelled'!$M$3:$M$3631,"RE")</f>
        <v>0</v>
      </c>
      <c r="R13" s="50" t="s">
        <v>553</v>
      </c>
      <c r="S13" s="50" t="s">
        <v>553</v>
      </c>
    </row>
    <row r="14" spans="1:19" x14ac:dyDescent="0.15">
      <c r="A14" s="46">
        <v>1912</v>
      </c>
      <c r="B14" s="46">
        <f>SUMIFS(Operable!$K$3:$K$20070,Operable!$J$3:$J$20070,'Annual Additions'!B$1,Operable!$L$3:$L$20070,'Annual Additions'!$A14)+SUMIFS('Retired and Cancelled'!$L$3:$L$3631,'Retired and Cancelled'!$J$3:$J$3631,'Annual Additions'!B$1,'Retired and Cancelled'!$N$3:$N$3631,'Annual Additions'!$A14,'Retired and Cancelled'!$M$3:$M$3631,"RE")</f>
        <v>0</v>
      </c>
      <c r="C14" s="46">
        <f>SUMIFS(Operable!$K$3:$K$20070,Operable!$J$3:$J$20070,'Annual Additions'!C$1,Operable!$L$3:$L$20070,'Annual Additions'!$A14)+SUMIFS('Retired and Cancelled'!$L$3:$L$3631,'Retired and Cancelled'!$J$3:$J$3631,'Annual Additions'!C$1,'Retired and Cancelled'!$N$3:$N$3631,'Annual Additions'!$A14,'Retired and Cancelled'!$M$3:$M$3631,"RE")</f>
        <v>0</v>
      </c>
      <c r="D14" s="46">
        <f>SUMIFS(Operable!$K$3:$K$20070,Operable!$J$3:$J$20070,'Annual Additions'!D$1,Operable!$L$3:$L$20070,'Annual Additions'!$A14)+SUMIFS('Retired and Cancelled'!$L$3:$L$3631,'Retired and Cancelled'!$J$3:$J$3631,'Annual Additions'!D$1,'Retired and Cancelled'!$N$3:$N$3631,'Annual Additions'!$A14,'Retired and Cancelled'!$M$3:$M$3631,"RE")</f>
        <v>0</v>
      </c>
      <c r="E14" s="46">
        <f>SUMIFS(Operable!$K$3:$K$20070,Operable!$J$3:$J$20070,'Annual Additions'!E$1,Operable!$L$3:$L$20070,'Annual Additions'!$A14)+SUMIFS('Retired and Cancelled'!$L$3:$L$3631,'Retired and Cancelled'!$J$3:$J$3631,'Annual Additions'!E$1,'Retired and Cancelled'!$N$3:$N$3631,'Annual Additions'!$A14,'Retired and Cancelled'!$M$3:$M$3631,"RE")</f>
        <v>0</v>
      </c>
      <c r="F14" s="46">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46">
        <f>SUMIFS(Operable!$K$3:$K$20070,Operable!$J$3:$J$20070,'Annual Additions'!G$1,Operable!$L$3:$L$20070,'Annual Additions'!$A14)+SUMIFS('Retired and Cancelled'!$L$3:$L$3631,'Retired and Cancelled'!$J$3:$J$3631,'Annual Additions'!G$1,'Retired and Cancelled'!$N$3:$N$3631,'Annual Additions'!$A14,'Retired and Cancelled'!$M$3:$M$3631,"RE")</f>
        <v>0</v>
      </c>
      <c r="H14" s="46">
        <f>SUMIFS(Operable!$K$3:$K$20070,Operable!$J$3:$J$20070,'Annual Additions'!H$1,Operable!$L$3:$L$20070,'Annual Additions'!$A14)+SUMIFS('Retired and Cancelled'!$L$3:$L$3631,'Retired and Cancelled'!$J$3:$J$3631,'Annual Additions'!H$1,'Retired and Cancelled'!$N$3:$N$3631,'Annual Additions'!$A14,'Retired and Cancelled'!$M$3:$M$3631,"RE")</f>
        <v>0</v>
      </c>
      <c r="I14" s="46">
        <f>SUMIFS(Operable!$K$3:$K$20070,Operable!$J$3:$J$20070,'Annual Additions'!I$1,Operable!$L$3:$L$20070,'Annual Additions'!$A14)+SUMIFS('Retired and Cancelled'!$L$3:$L$3631,'Retired and Cancelled'!$J$3:$J$3631,'Annual Additions'!I$1,'Retired and Cancelled'!$N$3:$N$3631,'Annual Additions'!$A14,'Retired and Cancelled'!$M$3:$M$3631,"RE")</f>
        <v>0</v>
      </c>
      <c r="J14" s="46">
        <f>SUMIFS(Operable!$K$3:$K$20070,Operable!$J$3:$J$20070,'Annual Additions'!J$1,Operable!$L$3:$L$20070,'Annual Additions'!$A14)+SUMIFS('Retired and Cancelled'!$L$3:$L$3631,'Retired and Cancelled'!$J$3:$J$3631,'Annual Additions'!J$1,'Retired and Cancelled'!$N$3:$N$3631,'Annual Additions'!$A14,'Retired and Cancelled'!$M$3:$M$3631,"RE")</f>
        <v>0</v>
      </c>
      <c r="K14" s="46">
        <f>SUMIFS(Operable!$K$3:$K$20070,Operable!$J$3:$J$20070,'Annual Additions'!K$1,Operable!$L$3:$L$20070,'Annual Additions'!$A14)+SUMIFS('Retired and Cancelled'!$L$3:$L$3631,'Retired and Cancelled'!$J$3:$J$3631,'Annual Additions'!K$1,'Retired and Cancelled'!$N$3:$N$3631,'Annual Additions'!$A14,'Retired and Cancelled'!$M$3:$M$3631,"RE")</f>
        <v>0</v>
      </c>
      <c r="L14" s="46">
        <f>SUMIFS(Operable!$K$3:$K$20070,Operable!$J$3:$J$20070,'Annual Additions'!L$1,Operable!$L$3:$L$20070,'Annual Additions'!$A14)+SUMIFS('Retired and Cancelled'!$L$3:$L$3631,'Retired and Cancelled'!$J$3:$J$3631,'Annual Additions'!L$1,'Retired and Cancelled'!$N$3:$N$3631,'Annual Additions'!$A14,'Retired and Cancelled'!$M$3:$M$3631,"RE")</f>
        <v>0</v>
      </c>
      <c r="M14" s="46">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s="46">
        <f>SUMIFS(Operable!$K$3:$K$20070,Operable!$J$3:$J$20070,'Annual Additions'!P$1,Operable!$L$3:$L$20070,'Annual Additions'!$A14)+SUMIFS('Retired and Cancelled'!$L$3:$L$3631,'Retired and Cancelled'!$J$3:$J$3631,'Annual Additions'!P$1,'Retired and Cancelled'!$N$3:$N$3631,'Annual Additions'!$A14,'Retired and Cancelled'!$M$3:$M$3631,"RE")</f>
        <v>0</v>
      </c>
      <c r="R14" s="50" t="s">
        <v>644</v>
      </c>
      <c r="S14" s="50" t="s">
        <v>646</v>
      </c>
    </row>
    <row r="15" spans="1:19" x14ac:dyDescent="0.15">
      <c r="A15" s="46">
        <v>1913</v>
      </c>
      <c r="B15" s="46">
        <f>SUMIFS(Operable!$K$3:$K$20070,Operable!$J$3:$J$20070,'Annual Additions'!B$1,Operable!$L$3:$L$20070,'Annual Additions'!$A15)+SUMIFS('Retired and Cancelled'!$L$3:$L$3631,'Retired and Cancelled'!$J$3:$J$3631,'Annual Additions'!B$1,'Retired and Cancelled'!$N$3:$N$3631,'Annual Additions'!$A15,'Retired and Cancelled'!$M$3:$M$3631,"RE")</f>
        <v>0</v>
      </c>
      <c r="C15" s="46">
        <f>SUMIFS(Operable!$K$3:$K$20070,Operable!$J$3:$J$20070,'Annual Additions'!C$1,Operable!$L$3:$L$20070,'Annual Additions'!$A15)+SUMIFS('Retired and Cancelled'!$L$3:$L$3631,'Retired and Cancelled'!$J$3:$J$3631,'Annual Additions'!C$1,'Retired and Cancelled'!$N$3:$N$3631,'Annual Additions'!$A15,'Retired and Cancelled'!$M$3:$M$3631,"RE")</f>
        <v>0</v>
      </c>
      <c r="D15" s="46">
        <f>SUMIFS(Operable!$K$3:$K$20070,Operable!$J$3:$J$20070,'Annual Additions'!D$1,Operable!$L$3:$L$20070,'Annual Additions'!$A15)+SUMIFS('Retired and Cancelled'!$L$3:$L$3631,'Retired and Cancelled'!$J$3:$J$3631,'Annual Additions'!D$1,'Retired and Cancelled'!$N$3:$N$3631,'Annual Additions'!$A15,'Retired and Cancelled'!$M$3:$M$3631,"RE")</f>
        <v>0</v>
      </c>
      <c r="E15" s="46">
        <f>SUMIFS(Operable!$K$3:$K$20070,Operable!$J$3:$J$20070,'Annual Additions'!E$1,Operable!$L$3:$L$20070,'Annual Additions'!$A15)+SUMIFS('Retired and Cancelled'!$L$3:$L$3631,'Retired and Cancelled'!$J$3:$J$3631,'Annual Additions'!E$1,'Retired and Cancelled'!$N$3:$N$3631,'Annual Additions'!$A15,'Retired and Cancelled'!$M$3:$M$3631,"RE")</f>
        <v>0</v>
      </c>
      <c r="F15" s="46">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46">
        <f>SUMIFS(Operable!$K$3:$K$20070,Operable!$J$3:$J$20070,'Annual Additions'!G$1,Operable!$L$3:$L$20070,'Annual Additions'!$A15)+SUMIFS('Retired and Cancelled'!$L$3:$L$3631,'Retired and Cancelled'!$J$3:$J$3631,'Annual Additions'!G$1,'Retired and Cancelled'!$N$3:$N$3631,'Annual Additions'!$A15,'Retired and Cancelled'!$M$3:$M$3631,"RE")</f>
        <v>0</v>
      </c>
      <c r="H15" s="46">
        <f>SUMIFS(Operable!$K$3:$K$20070,Operable!$J$3:$J$20070,'Annual Additions'!H$1,Operable!$L$3:$L$20070,'Annual Additions'!$A15)+SUMIFS('Retired and Cancelled'!$L$3:$L$3631,'Retired and Cancelled'!$J$3:$J$3631,'Annual Additions'!H$1,'Retired and Cancelled'!$N$3:$N$3631,'Annual Additions'!$A15,'Retired and Cancelled'!$M$3:$M$3631,"RE")</f>
        <v>0</v>
      </c>
      <c r="I15" s="46">
        <f>SUMIFS(Operable!$K$3:$K$20070,Operable!$J$3:$J$20070,'Annual Additions'!I$1,Operable!$L$3:$L$20070,'Annual Additions'!$A15)+SUMIFS('Retired and Cancelled'!$L$3:$L$3631,'Retired and Cancelled'!$J$3:$J$3631,'Annual Additions'!I$1,'Retired and Cancelled'!$N$3:$N$3631,'Annual Additions'!$A15,'Retired and Cancelled'!$M$3:$M$3631,"RE")</f>
        <v>0</v>
      </c>
      <c r="J15" s="46">
        <f>SUMIFS(Operable!$K$3:$K$20070,Operable!$J$3:$J$20070,'Annual Additions'!J$1,Operable!$L$3:$L$20070,'Annual Additions'!$A15)+SUMIFS('Retired and Cancelled'!$L$3:$L$3631,'Retired and Cancelled'!$J$3:$J$3631,'Annual Additions'!J$1,'Retired and Cancelled'!$N$3:$N$3631,'Annual Additions'!$A15,'Retired and Cancelled'!$M$3:$M$3631,"RE")</f>
        <v>0</v>
      </c>
      <c r="K15" s="46">
        <f>SUMIFS(Operable!$K$3:$K$20070,Operable!$J$3:$J$20070,'Annual Additions'!K$1,Operable!$L$3:$L$20070,'Annual Additions'!$A15)+SUMIFS('Retired and Cancelled'!$L$3:$L$3631,'Retired and Cancelled'!$J$3:$J$3631,'Annual Additions'!K$1,'Retired and Cancelled'!$N$3:$N$3631,'Annual Additions'!$A15,'Retired and Cancelled'!$M$3:$M$3631,"RE")</f>
        <v>0</v>
      </c>
      <c r="L15" s="46">
        <f>SUMIFS(Operable!$K$3:$K$20070,Operable!$J$3:$J$20070,'Annual Additions'!L$1,Operable!$L$3:$L$20070,'Annual Additions'!$A15)+SUMIFS('Retired and Cancelled'!$L$3:$L$3631,'Retired and Cancelled'!$J$3:$J$3631,'Annual Additions'!L$1,'Retired and Cancelled'!$N$3:$N$3631,'Annual Additions'!$A15,'Retired and Cancelled'!$M$3:$M$3631,"RE")</f>
        <v>0</v>
      </c>
      <c r="M15" s="46">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s="46">
        <f>SUMIFS(Operable!$K$3:$K$20070,Operable!$J$3:$J$20070,'Annual Additions'!P$1,Operable!$L$3:$L$20070,'Annual Additions'!$A15)+SUMIFS('Retired and Cancelled'!$L$3:$L$3631,'Retired and Cancelled'!$J$3:$J$3631,'Annual Additions'!P$1,'Retired and Cancelled'!$N$3:$N$3631,'Annual Additions'!$A15,'Retired and Cancelled'!$M$3:$M$3631,"RE")</f>
        <v>0</v>
      </c>
      <c r="R15" s="50" t="s">
        <v>879</v>
      </c>
      <c r="S15" s="50" t="s">
        <v>646</v>
      </c>
    </row>
    <row r="16" spans="1:19" x14ac:dyDescent="0.15">
      <c r="A16" s="46">
        <v>1914</v>
      </c>
      <c r="B16" s="46">
        <f>SUMIFS(Operable!$K$3:$K$20070,Operable!$J$3:$J$20070,'Annual Additions'!B$1,Operable!$L$3:$L$20070,'Annual Additions'!$A16)+SUMIFS('Retired and Cancelled'!$L$3:$L$3631,'Retired and Cancelled'!$J$3:$J$3631,'Annual Additions'!B$1,'Retired and Cancelled'!$N$3:$N$3631,'Annual Additions'!$A16,'Retired and Cancelled'!$M$3:$M$3631,"RE")</f>
        <v>0</v>
      </c>
      <c r="C16" s="46">
        <f>SUMIFS(Operable!$K$3:$K$20070,Operable!$J$3:$J$20070,'Annual Additions'!C$1,Operable!$L$3:$L$20070,'Annual Additions'!$A16)+SUMIFS('Retired and Cancelled'!$L$3:$L$3631,'Retired and Cancelled'!$J$3:$J$3631,'Annual Additions'!C$1,'Retired and Cancelled'!$N$3:$N$3631,'Annual Additions'!$A16,'Retired and Cancelled'!$M$3:$M$3631,"RE")</f>
        <v>0</v>
      </c>
      <c r="D16" s="46">
        <f>SUMIFS(Operable!$K$3:$K$20070,Operable!$J$3:$J$20070,'Annual Additions'!D$1,Operable!$L$3:$L$20070,'Annual Additions'!$A16)+SUMIFS('Retired and Cancelled'!$L$3:$L$3631,'Retired and Cancelled'!$J$3:$J$3631,'Annual Additions'!D$1,'Retired and Cancelled'!$N$3:$N$3631,'Annual Additions'!$A16,'Retired and Cancelled'!$M$3:$M$3631,"RE")</f>
        <v>0</v>
      </c>
      <c r="E16" s="46">
        <f>SUMIFS(Operable!$K$3:$K$20070,Operable!$J$3:$J$20070,'Annual Additions'!E$1,Operable!$L$3:$L$20070,'Annual Additions'!$A16)+SUMIFS('Retired and Cancelled'!$L$3:$L$3631,'Retired and Cancelled'!$J$3:$J$3631,'Annual Additions'!E$1,'Retired and Cancelled'!$N$3:$N$3631,'Annual Additions'!$A16,'Retired and Cancelled'!$M$3:$M$3631,"RE")</f>
        <v>0</v>
      </c>
      <c r="F16" s="46">
        <f>SUMIFS(Operable!$K$3:$K$20070,Operable!$J$3:$J$20070,'Annual Additions'!F$1,Operable!$L$3:$L$20070,'Annual Additions'!$A16)+SUMIFS('Retired and Cancelled'!$L$3:$L$3631,'Retired and Cancelled'!$J$3:$J$3631,'Annual Additions'!F$1,'Retired and Cancelled'!$N$3:$N$3631,'Annual Additions'!$A16,'Retired and Cancelled'!$M$3:$M$3631,"RE")</f>
        <v>140.9</v>
      </c>
      <c r="G16" s="46">
        <f>SUMIFS(Operable!$K$3:$K$20070,Operable!$J$3:$J$20070,'Annual Additions'!G$1,Operable!$L$3:$L$20070,'Annual Additions'!$A16)+SUMIFS('Retired and Cancelled'!$L$3:$L$3631,'Retired and Cancelled'!$J$3:$J$3631,'Annual Additions'!G$1,'Retired and Cancelled'!$N$3:$N$3631,'Annual Additions'!$A16,'Retired and Cancelled'!$M$3:$M$3631,"RE")</f>
        <v>0</v>
      </c>
      <c r="H16" s="46">
        <f>SUMIFS(Operable!$K$3:$K$20070,Operable!$J$3:$J$20070,'Annual Additions'!H$1,Operable!$L$3:$L$20070,'Annual Additions'!$A16)+SUMIFS('Retired and Cancelled'!$L$3:$L$3631,'Retired and Cancelled'!$J$3:$J$3631,'Annual Additions'!H$1,'Retired and Cancelled'!$N$3:$N$3631,'Annual Additions'!$A16,'Retired and Cancelled'!$M$3:$M$3631,"RE")</f>
        <v>0</v>
      </c>
      <c r="I16" s="46">
        <f>SUMIFS(Operable!$K$3:$K$20070,Operable!$J$3:$J$20070,'Annual Additions'!I$1,Operable!$L$3:$L$20070,'Annual Additions'!$A16)+SUMIFS('Retired and Cancelled'!$L$3:$L$3631,'Retired and Cancelled'!$J$3:$J$3631,'Annual Additions'!I$1,'Retired and Cancelled'!$N$3:$N$3631,'Annual Additions'!$A16,'Retired and Cancelled'!$M$3:$M$3631,"RE")</f>
        <v>0</v>
      </c>
      <c r="J16" s="46">
        <f>SUMIFS(Operable!$K$3:$K$20070,Operable!$J$3:$J$20070,'Annual Additions'!J$1,Operable!$L$3:$L$20070,'Annual Additions'!$A16)+SUMIFS('Retired and Cancelled'!$L$3:$L$3631,'Retired and Cancelled'!$J$3:$J$3631,'Annual Additions'!J$1,'Retired and Cancelled'!$N$3:$N$3631,'Annual Additions'!$A16,'Retired and Cancelled'!$M$3:$M$3631,"RE")</f>
        <v>0</v>
      </c>
      <c r="K16" s="46">
        <f>SUMIFS(Operable!$K$3:$K$20070,Operable!$J$3:$J$20070,'Annual Additions'!K$1,Operable!$L$3:$L$20070,'Annual Additions'!$A16)+SUMIFS('Retired and Cancelled'!$L$3:$L$3631,'Retired and Cancelled'!$J$3:$J$3631,'Annual Additions'!K$1,'Retired and Cancelled'!$N$3:$N$3631,'Annual Additions'!$A16,'Retired and Cancelled'!$M$3:$M$3631,"RE")</f>
        <v>0</v>
      </c>
      <c r="L16" s="46">
        <f>SUMIFS(Operable!$K$3:$K$20070,Operable!$J$3:$J$20070,'Annual Additions'!L$1,Operable!$L$3:$L$20070,'Annual Additions'!$A16)+SUMIFS('Retired and Cancelled'!$L$3:$L$3631,'Retired and Cancelled'!$J$3:$J$3631,'Annual Additions'!L$1,'Retired and Cancelled'!$N$3:$N$3631,'Annual Additions'!$A16,'Retired and Cancelled'!$M$3:$M$3631,"RE")</f>
        <v>0</v>
      </c>
      <c r="M16" s="4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s="46">
        <f>SUMIFS(Operable!$K$3:$K$20070,Operable!$J$3:$J$20070,'Annual Additions'!P$1,Operable!$L$3:$L$20070,'Annual Additions'!$A16)+SUMIFS('Retired and Cancelled'!$L$3:$L$3631,'Retired and Cancelled'!$J$3:$J$3631,'Annual Additions'!P$1,'Retired and Cancelled'!$N$3:$N$3631,'Annual Additions'!$A16,'Retired and Cancelled'!$M$3:$M$3631,"RE")</f>
        <v>0</v>
      </c>
      <c r="R16" s="50" t="s">
        <v>1422</v>
      </c>
      <c r="S16" s="50" t="s">
        <v>21590</v>
      </c>
    </row>
    <row r="17" spans="1:24" x14ac:dyDescent="0.15">
      <c r="A17" s="46">
        <v>1915</v>
      </c>
      <c r="B17" s="46">
        <f>SUMIFS(Operable!$K$3:$K$20070,Operable!$J$3:$J$20070,'Annual Additions'!B$1,Operable!$L$3:$L$20070,'Annual Additions'!$A17)+SUMIFS('Retired and Cancelled'!$L$3:$L$3631,'Retired and Cancelled'!$J$3:$J$3631,'Annual Additions'!B$1,'Retired and Cancelled'!$N$3:$N$3631,'Annual Additions'!$A17,'Retired and Cancelled'!$M$3:$M$3631,"RE")</f>
        <v>0</v>
      </c>
      <c r="C17" s="46">
        <f>SUMIFS(Operable!$K$3:$K$20070,Operable!$J$3:$J$20070,'Annual Additions'!C$1,Operable!$L$3:$L$20070,'Annual Additions'!$A17)+SUMIFS('Retired and Cancelled'!$L$3:$L$3631,'Retired and Cancelled'!$J$3:$J$3631,'Annual Additions'!C$1,'Retired and Cancelled'!$N$3:$N$3631,'Annual Additions'!$A17,'Retired and Cancelled'!$M$3:$M$3631,"RE")</f>
        <v>0</v>
      </c>
      <c r="D17" s="46">
        <f>SUMIFS(Operable!$K$3:$K$20070,Operable!$J$3:$J$20070,'Annual Additions'!D$1,Operable!$L$3:$L$20070,'Annual Additions'!$A17)+SUMIFS('Retired and Cancelled'!$L$3:$L$3631,'Retired and Cancelled'!$J$3:$J$3631,'Annual Additions'!D$1,'Retired and Cancelled'!$N$3:$N$3631,'Annual Additions'!$A17,'Retired and Cancelled'!$M$3:$M$3631,"RE")</f>
        <v>0</v>
      </c>
      <c r="E17" s="46">
        <f>SUMIFS(Operable!$K$3:$K$20070,Operable!$J$3:$J$20070,'Annual Additions'!E$1,Operable!$L$3:$L$20070,'Annual Additions'!$A17)+SUMIFS('Retired and Cancelled'!$L$3:$L$3631,'Retired and Cancelled'!$J$3:$J$3631,'Annual Additions'!E$1,'Retired and Cancelled'!$N$3:$N$3631,'Annual Additions'!$A17,'Retired and Cancelled'!$M$3:$M$3631,"RE")</f>
        <v>0</v>
      </c>
      <c r="F17" s="46">
        <f>SUMIFS(Operable!$K$3:$K$20070,Operable!$J$3:$J$20070,'Annual Additions'!F$1,Operable!$L$3:$L$20070,'Annual Additions'!$A17)+SUMIFS('Retired and Cancelled'!$L$3:$L$3631,'Retired and Cancelled'!$J$3:$J$3631,'Annual Additions'!F$1,'Retired and Cancelled'!$N$3:$N$3631,'Annual Additions'!$A17,'Retired and Cancelled'!$M$3:$M$3631,"RE")</f>
        <v>288.8</v>
      </c>
      <c r="G17" s="46">
        <f>SUMIFS(Operable!$K$3:$K$20070,Operable!$J$3:$J$20070,'Annual Additions'!G$1,Operable!$L$3:$L$20070,'Annual Additions'!$A17)+SUMIFS('Retired and Cancelled'!$L$3:$L$3631,'Retired and Cancelled'!$J$3:$J$3631,'Annual Additions'!G$1,'Retired and Cancelled'!$N$3:$N$3631,'Annual Additions'!$A17,'Retired and Cancelled'!$M$3:$M$3631,"RE")</f>
        <v>0</v>
      </c>
      <c r="H17" s="46">
        <f>SUMIFS(Operable!$K$3:$K$20070,Operable!$J$3:$J$20070,'Annual Additions'!H$1,Operable!$L$3:$L$20070,'Annual Additions'!$A17)+SUMIFS('Retired and Cancelled'!$L$3:$L$3631,'Retired and Cancelled'!$J$3:$J$3631,'Annual Additions'!H$1,'Retired and Cancelled'!$N$3:$N$3631,'Annual Additions'!$A17,'Retired and Cancelled'!$M$3:$M$3631,"RE")</f>
        <v>0</v>
      </c>
      <c r="I17" s="46">
        <f>SUMIFS(Operable!$K$3:$K$20070,Operable!$J$3:$J$20070,'Annual Additions'!I$1,Operable!$L$3:$L$20070,'Annual Additions'!$A17)+SUMIFS('Retired and Cancelled'!$L$3:$L$3631,'Retired and Cancelled'!$J$3:$J$3631,'Annual Additions'!I$1,'Retired and Cancelled'!$N$3:$N$3631,'Annual Additions'!$A17,'Retired and Cancelled'!$M$3:$M$3631,"RE")</f>
        <v>0</v>
      </c>
      <c r="J17" s="46">
        <f>SUMIFS(Operable!$K$3:$K$20070,Operable!$J$3:$J$20070,'Annual Additions'!J$1,Operable!$L$3:$L$20070,'Annual Additions'!$A17)+SUMIFS('Retired and Cancelled'!$L$3:$L$3631,'Retired and Cancelled'!$J$3:$J$3631,'Annual Additions'!J$1,'Retired and Cancelled'!$N$3:$N$3631,'Annual Additions'!$A17,'Retired and Cancelled'!$M$3:$M$3631,"RE")</f>
        <v>0</v>
      </c>
      <c r="K17" s="46">
        <f>SUMIFS(Operable!$K$3:$K$20070,Operable!$J$3:$J$20070,'Annual Additions'!K$1,Operable!$L$3:$L$20070,'Annual Additions'!$A17)+SUMIFS('Retired and Cancelled'!$L$3:$L$3631,'Retired and Cancelled'!$J$3:$J$3631,'Annual Additions'!K$1,'Retired and Cancelled'!$N$3:$N$3631,'Annual Additions'!$A17,'Retired and Cancelled'!$M$3:$M$3631,"RE")</f>
        <v>0</v>
      </c>
      <c r="L17" s="46">
        <f>SUMIFS(Operable!$K$3:$K$20070,Operable!$J$3:$J$20070,'Annual Additions'!L$1,Operable!$L$3:$L$20070,'Annual Additions'!$A17)+SUMIFS('Retired and Cancelled'!$L$3:$L$3631,'Retired and Cancelled'!$J$3:$J$3631,'Annual Additions'!L$1,'Retired and Cancelled'!$N$3:$N$3631,'Annual Additions'!$A17,'Retired and Cancelled'!$M$3:$M$3631,"RE")</f>
        <v>0.5</v>
      </c>
      <c r="M17" s="46">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s="46">
        <f>SUMIFS(Operable!$K$3:$K$20070,Operable!$J$3:$J$20070,'Annual Additions'!P$1,Operable!$L$3:$L$20070,'Annual Additions'!$A17)+SUMIFS('Retired and Cancelled'!$L$3:$L$3631,'Retired and Cancelled'!$J$3:$J$3631,'Annual Additions'!P$1,'Retired and Cancelled'!$N$3:$N$3631,'Annual Additions'!$A17,'Retired and Cancelled'!$M$3:$M$3631,"RE")</f>
        <v>0</v>
      </c>
      <c r="R17" s="50" t="s">
        <v>1825</v>
      </c>
      <c r="S17" s="50" t="s">
        <v>646</v>
      </c>
    </row>
    <row r="18" spans="1:24" x14ac:dyDescent="0.15">
      <c r="A18" s="46">
        <v>1916</v>
      </c>
      <c r="B18" s="46">
        <f>SUMIFS(Operable!$K$3:$K$20070,Operable!$J$3:$J$20070,'Annual Additions'!B$1,Operable!$L$3:$L$20070,'Annual Additions'!$A18)+SUMIFS('Retired and Cancelled'!$L$3:$L$3631,'Retired and Cancelled'!$J$3:$J$3631,'Annual Additions'!B$1,'Retired and Cancelled'!$N$3:$N$3631,'Annual Additions'!$A18,'Retired and Cancelled'!$M$3:$M$3631,"RE")</f>
        <v>0</v>
      </c>
      <c r="C18" s="46">
        <f>SUMIFS(Operable!$K$3:$K$20070,Operable!$J$3:$J$20070,'Annual Additions'!C$1,Operable!$L$3:$L$20070,'Annual Additions'!$A18)+SUMIFS('Retired and Cancelled'!$L$3:$L$3631,'Retired and Cancelled'!$J$3:$J$3631,'Annual Additions'!C$1,'Retired and Cancelled'!$N$3:$N$3631,'Annual Additions'!$A18,'Retired and Cancelled'!$M$3:$M$3631,"RE")</f>
        <v>0</v>
      </c>
      <c r="D18" s="46">
        <f>SUMIFS(Operable!$K$3:$K$20070,Operable!$J$3:$J$20070,'Annual Additions'!D$1,Operable!$L$3:$L$20070,'Annual Additions'!$A18)+SUMIFS('Retired and Cancelled'!$L$3:$L$3631,'Retired and Cancelled'!$J$3:$J$3631,'Annual Additions'!D$1,'Retired and Cancelled'!$N$3:$N$3631,'Annual Additions'!$A18,'Retired and Cancelled'!$M$3:$M$3631,"RE")</f>
        <v>0</v>
      </c>
      <c r="E18" s="46">
        <f>SUMIFS(Operable!$K$3:$K$20070,Operable!$J$3:$J$20070,'Annual Additions'!E$1,Operable!$L$3:$L$20070,'Annual Additions'!$A18)+SUMIFS('Retired and Cancelled'!$L$3:$L$3631,'Retired and Cancelled'!$J$3:$J$3631,'Annual Additions'!E$1,'Retired and Cancelled'!$N$3:$N$3631,'Annual Additions'!$A18,'Retired and Cancelled'!$M$3:$M$3631,"RE")</f>
        <v>0</v>
      </c>
      <c r="F18" s="46">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46">
        <f>SUMIFS(Operable!$K$3:$K$20070,Operable!$J$3:$J$20070,'Annual Additions'!G$1,Operable!$L$3:$L$20070,'Annual Additions'!$A18)+SUMIFS('Retired and Cancelled'!$L$3:$L$3631,'Retired and Cancelled'!$J$3:$J$3631,'Annual Additions'!G$1,'Retired and Cancelled'!$N$3:$N$3631,'Annual Additions'!$A18,'Retired and Cancelled'!$M$3:$M$3631,"RE")</f>
        <v>0</v>
      </c>
      <c r="H18" s="46">
        <f>SUMIFS(Operable!$K$3:$K$20070,Operable!$J$3:$J$20070,'Annual Additions'!H$1,Operable!$L$3:$L$20070,'Annual Additions'!$A18)+SUMIFS('Retired and Cancelled'!$L$3:$L$3631,'Retired and Cancelled'!$J$3:$J$3631,'Annual Additions'!H$1,'Retired and Cancelled'!$N$3:$N$3631,'Annual Additions'!$A18,'Retired and Cancelled'!$M$3:$M$3631,"RE")</f>
        <v>0</v>
      </c>
      <c r="I18" s="46">
        <f>SUMIFS(Operable!$K$3:$K$20070,Operable!$J$3:$J$20070,'Annual Additions'!I$1,Operable!$L$3:$L$20070,'Annual Additions'!$A18)+SUMIFS('Retired and Cancelled'!$L$3:$L$3631,'Retired and Cancelled'!$J$3:$J$3631,'Annual Additions'!I$1,'Retired and Cancelled'!$N$3:$N$3631,'Annual Additions'!$A18,'Retired and Cancelled'!$M$3:$M$3631,"RE")</f>
        <v>0</v>
      </c>
      <c r="J18" s="46">
        <f>SUMIFS(Operable!$K$3:$K$20070,Operable!$J$3:$J$20070,'Annual Additions'!J$1,Operable!$L$3:$L$20070,'Annual Additions'!$A18)+SUMIFS('Retired and Cancelled'!$L$3:$L$3631,'Retired and Cancelled'!$J$3:$J$3631,'Annual Additions'!J$1,'Retired and Cancelled'!$N$3:$N$3631,'Annual Additions'!$A18,'Retired and Cancelled'!$M$3:$M$3631,"RE")</f>
        <v>0</v>
      </c>
      <c r="K18" s="46">
        <f>SUMIFS(Operable!$K$3:$K$20070,Operable!$J$3:$J$20070,'Annual Additions'!K$1,Operable!$L$3:$L$20070,'Annual Additions'!$A18)+SUMIFS('Retired and Cancelled'!$L$3:$L$3631,'Retired and Cancelled'!$J$3:$J$3631,'Annual Additions'!K$1,'Retired and Cancelled'!$N$3:$N$3631,'Annual Additions'!$A18,'Retired and Cancelled'!$M$3:$M$3631,"RE")</f>
        <v>0</v>
      </c>
      <c r="L18" s="46">
        <f>SUMIFS(Operable!$K$3:$K$20070,Operable!$J$3:$J$20070,'Annual Additions'!L$1,Operable!$L$3:$L$20070,'Annual Additions'!$A18)+SUMIFS('Retired and Cancelled'!$L$3:$L$3631,'Retired and Cancelled'!$J$3:$J$3631,'Annual Additions'!L$1,'Retired and Cancelled'!$N$3:$N$3631,'Annual Additions'!$A18,'Retired and Cancelled'!$M$3:$M$3631,"RE")</f>
        <v>0</v>
      </c>
      <c r="M18" s="46">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s="46">
        <f>SUMIFS(Operable!$K$3:$K$20070,Operable!$J$3:$J$20070,'Annual Additions'!P$1,Operable!$L$3:$L$20070,'Annual Additions'!$A18)+SUMIFS('Retired and Cancelled'!$L$3:$L$3631,'Retired and Cancelled'!$J$3:$J$3631,'Annual Additions'!P$1,'Retired and Cancelled'!$N$3:$N$3631,'Annual Additions'!$A18,'Retired and Cancelled'!$M$3:$M$3631,"RE")</f>
        <v>0</v>
      </c>
      <c r="R18" s="50" t="s">
        <v>1830</v>
      </c>
      <c r="S18" s="50" t="s">
        <v>21590</v>
      </c>
    </row>
    <row r="19" spans="1:24" x14ac:dyDescent="0.15">
      <c r="A19" s="46">
        <v>1917</v>
      </c>
      <c r="B19" s="46">
        <f>SUMIFS(Operable!$K$3:$K$20070,Operable!$J$3:$J$20070,'Annual Additions'!B$1,Operable!$L$3:$L$20070,'Annual Additions'!$A19)+SUMIFS('Retired and Cancelled'!$L$3:$L$3631,'Retired and Cancelled'!$J$3:$J$3631,'Annual Additions'!B$1,'Retired and Cancelled'!$N$3:$N$3631,'Annual Additions'!$A19,'Retired and Cancelled'!$M$3:$M$3631,"RE")</f>
        <v>0</v>
      </c>
      <c r="C19" s="46">
        <f>SUMIFS(Operable!$K$3:$K$20070,Operable!$J$3:$J$20070,'Annual Additions'!C$1,Operable!$L$3:$L$20070,'Annual Additions'!$A19)+SUMIFS('Retired and Cancelled'!$L$3:$L$3631,'Retired and Cancelled'!$J$3:$J$3631,'Annual Additions'!C$1,'Retired and Cancelled'!$N$3:$N$3631,'Annual Additions'!$A19,'Retired and Cancelled'!$M$3:$M$3631,"RE")</f>
        <v>0</v>
      </c>
      <c r="D19" s="46">
        <f>SUMIFS(Operable!$K$3:$K$20070,Operable!$J$3:$J$20070,'Annual Additions'!D$1,Operable!$L$3:$L$20070,'Annual Additions'!$A19)+SUMIFS('Retired and Cancelled'!$L$3:$L$3631,'Retired and Cancelled'!$J$3:$J$3631,'Annual Additions'!D$1,'Retired and Cancelled'!$N$3:$N$3631,'Annual Additions'!$A19,'Retired and Cancelled'!$M$3:$M$3631,"RE")</f>
        <v>0</v>
      </c>
      <c r="E19" s="46">
        <f>SUMIFS(Operable!$K$3:$K$20070,Operable!$J$3:$J$20070,'Annual Additions'!E$1,Operable!$L$3:$L$20070,'Annual Additions'!$A19)+SUMIFS('Retired and Cancelled'!$L$3:$L$3631,'Retired and Cancelled'!$J$3:$J$3631,'Annual Additions'!E$1,'Retired and Cancelled'!$N$3:$N$3631,'Annual Additions'!$A19,'Retired and Cancelled'!$M$3:$M$3631,"RE")</f>
        <v>0</v>
      </c>
      <c r="F19" s="46">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46">
        <f>SUMIFS(Operable!$K$3:$K$20070,Operable!$J$3:$J$20070,'Annual Additions'!G$1,Operable!$L$3:$L$20070,'Annual Additions'!$A19)+SUMIFS('Retired and Cancelled'!$L$3:$L$3631,'Retired and Cancelled'!$J$3:$J$3631,'Annual Additions'!G$1,'Retired and Cancelled'!$N$3:$N$3631,'Annual Additions'!$A19,'Retired and Cancelled'!$M$3:$M$3631,"RE")</f>
        <v>0</v>
      </c>
      <c r="H19" s="46">
        <f>SUMIFS(Operable!$K$3:$K$20070,Operable!$J$3:$J$20070,'Annual Additions'!H$1,Operable!$L$3:$L$20070,'Annual Additions'!$A19)+SUMIFS('Retired and Cancelled'!$L$3:$L$3631,'Retired and Cancelled'!$J$3:$J$3631,'Annual Additions'!H$1,'Retired and Cancelled'!$N$3:$N$3631,'Annual Additions'!$A19,'Retired and Cancelled'!$M$3:$M$3631,"RE")</f>
        <v>0</v>
      </c>
      <c r="I19" s="46">
        <f>SUMIFS(Operable!$K$3:$K$20070,Operable!$J$3:$J$20070,'Annual Additions'!I$1,Operable!$L$3:$L$20070,'Annual Additions'!$A19)+SUMIFS('Retired and Cancelled'!$L$3:$L$3631,'Retired and Cancelled'!$J$3:$J$3631,'Annual Additions'!I$1,'Retired and Cancelled'!$N$3:$N$3631,'Annual Additions'!$A19,'Retired and Cancelled'!$M$3:$M$3631,"RE")</f>
        <v>0</v>
      </c>
      <c r="J19" s="46">
        <f>SUMIFS(Operable!$K$3:$K$20070,Operable!$J$3:$J$20070,'Annual Additions'!J$1,Operable!$L$3:$L$20070,'Annual Additions'!$A19)+SUMIFS('Retired and Cancelled'!$L$3:$L$3631,'Retired and Cancelled'!$J$3:$J$3631,'Annual Additions'!J$1,'Retired and Cancelled'!$N$3:$N$3631,'Annual Additions'!$A19,'Retired and Cancelled'!$M$3:$M$3631,"RE")</f>
        <v>0</v>
      </c>
      <c r="K19" s="46">
        <f>SUMIFS(Operable!$K$3:$K$20070,Operable!$J$3:$J$20070,'Annual Additions'!K$1,Operable!$L$3:$L$20070,'Annual Additions'!$A19)+SUMIFS('Retired and Cancelled'!$L$3:$L$3631,'Retired and Cancelled'!$J$3:$J$3631,'Annual Additions'!K$1,'Retired and Cancelled'!$N$3:$N$3631,'Annual Additions'!$A19,'Retired and Cancelled'!$M$3:$M$3631,"RE")</f>
        <v>0</v>
      </c>
      <c r="L19" s="46">
        <f>SUMIFS(Operable!$K$3:$K$20070,Operable!$J$3:$J$20070,'Annual Additions'!L$1,Operable!$L$3:$L$20070,'Annual Additions'!$A19)+SUMIFS('Retired and Cancelled'!$L$3:$L$3631,'Retired and Cancelled'!$J$3:$J$3631,'Annual Additions'!L$1,'Retired and Cancelled'!$N$3:$N$3631,'Annual Additions'!$A19,'Retired and Cancelled'!$M$3:$M$3631,"RE")</f>
        <v>0</v>
      </c>
      <c r="M19" s="46">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s="46">
        <f>SUMIFS(Operable!$K$3:$K$20070,Operable!$J$3:$J$20070,'Annual Additions'!P$1,Operable!$L$3:$L$20070,'Annual Additions'!$A19)+SUMIFS('Retired and Cancelled'!$L$3:$L$3631,'Retired and Cancelled'!$J$3:$J$3631,'Annual Additions'!P$1,'Retired and Cancelled'!$N$3:$N$3631,'Annual Additions'!$A19,'Retired and Cancelled'!$M$3:$M$3631,"RE")</f>
        <v>0</v>
      </c>
      <c r="R19" s="50" t="s">
        <v>2311</v>
      </c>
      <c r="S19" s="50" t="s">
        <v>2311</v>
      </c>
    </row>
    <row r="20" spans="1:24" x14ac:dyDescent="0.15">
      <c r="A20" s="46">
        <v>1918</v>
      </c>
      <c r="B20" s="46">
        <f>SUMIFS(Operable!$K$3:$K$20070,Operable!$J$3:$J$20070,'Annual Additions'!B$1,Operable!$L$3:$L$20070,'Annual Additions'!$A20)+SUMIFS('Retired and Cancelled'!$L$3:$L$3631,'Retired and Cancelled'!$J$3:$J$3631,'Annual Additions'!B$1,'Retired and Cancelled'!$N$3:$N$3631,'Annual Additions'!$A20,'Retired and Cancelled'!$M$3:$M$3631,"RE")</f>
        <v>0</v>
      </c>
      <c r="C20" s="46">
        <f>SUMIFS(Operable!$K$3:$K$20070,Operable!$J$3:$J$20070,'Annual Additions'!C$1,Operable!$L$3:$L$20070,'Annual Additions'!$A20)+SUMIFS('Retired and Cancelled'!$L$3:$L$3631,'Retired and Cancelled'!$J$3:$J$3631,'Annual Additions'!C$1,'Retired and Cancelled'!$N$3:$N$3631,'Annual Additions'!$A20,'Retired and Cancelled'!$M$3:$M$3631,"RE")</f>
        <v>0</v>
      </c>
      <c r="D20" s="46">
        <f>SUMIFS(Operable!$K$3:$K$20070,Operable!$J$3:$J$20070,'Annual Additions'!D$1,Operable!$L$3:$L$20070,'Annual Additions'!$A20)+SUMIFS('Retired and Cancelled'!$L$3:$L$3631,'Retired and Cancelled'!$J$3:$J$3631,'Annual Additions'!D$1,'Retired and Cancelled'!$N$3:$N$3631,'Annual Additions'!$A20,'Retired and Cancelled'!$M$3:$M$3631,"RE")</f>
        <v>0</v>
      </c>
      <c r="E20" s="46">
        <f>SUMIFS(Operable!$K$3:$K$20070,Operable!$J$3:$J$20070,'Annual Additions'!E$1,Operable!$L$3:$L$20070,'Annual Additions'!$A20)+SUMIFS('Retired and Cancelled'!$L$3:$L$3631,'Retired and Cancelled'!$J$3:$J$3631,'Annual Additions'!E$1,'Retired and Cancelled'!$N$3:$N$3631,'Annual Additions'!$A20,'Retired and Cancelled'!$M$3:$M$3631,"RE")</f>
        <v>0</v>
      </c>
      <c r="F20" s="46">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46">
        <f>SUMIFS(Operable!$K$3:$K$20070,Operable!$J$3:$J$20070,'Annual Additions'!G$1,Operable!$L$3:$L$20070,'Annual Additions'!$A20)+SUMIFS('Retired and Cancelled'!$L$3:$L$3631,'Retired and Cancelled'!$J$3:$J$3631,'Annual Additions'!G$1,'Retired and Cancelled'!$N$3:$N$3631,'Annual Additions'!$A20,'Retired and Cancelled'!$M$3:$M$3631,"RE")</f>
        <v>0</v>
      </c>
      <c r="H20" s="46">
        <f>SUMIFS(Operable!$K$3:$K$20070,Operable!$J$3:$J$20070,'Annual Additions'!H$1,Operable!$L$3:$L$20070,'Annual Additions'!$A20)+SUMIFS('Retired and Cancelled'!$L$3:$L$3631,'Retired and Cancelled'!$J$3:$J$3631,'Annual Additions'!H$1,'Retired and Cancelled'!$N$3:$N$3631,'Annual Additions'!$A20,'Retired and Cancelled'!$M$3:$M$3631,"RE")</f>
        <v>0</v>
      </c>
      <c r="I20" s="46">
        <f>SUMIFS(Operable!$K$3:$K$20070,Operable!$J$3:$J$20070,'Annual Additions'!I$1,Operable!$L$3:$L$20070,'Annual Additions'!$A20)+SUMIFS('Retired and Cancelled'!$L$3:$L$3631,'Retired and Cancelled'!$J$3:$J$3631,'Annual Additions'!I$1,'Retired and Cancelled'!$N$3:$N$3631,'Annual Additions'!$A20,'Retired and Cancelled'!$M$3:$M$3631,"RE")</f>
        <v>0</v>
      </c>
      <c r="J20" s="46">
        <f>SUMIFS(Operable!$K$3:$K$20070,Operable!$J$3:$J$20070,'Annual Additions'!J$1,Operable!$L$3:$L$20070,'Annual Additions'!$A20)+SUMIFS('Retired and Cancelled'!$L$3:$L$3631,'Retired and Cancelled'!$J$3:$J$3631,'Annual Additions'!J$1,'Retired and Cancelled'!$N$3:$N$3631,'Annual Additions'!$A20,'Retired and Cancelled'!$M$3:$M$3631,"RE")</f>
        <v>0</v>
      </c>
      <c r="K20" s="46">
        <f>SUMIFS(Operable!$K$3:$K$20070,Operable!$J$3:$J$20070,'Annual Additions'!K$1,Operable!$L$3:$L$20070,'Annual Additions'!$A20)+SUMIFS('Retired and Cancelled'!$L$3:$L$3631,'Retired and Cancelled'!$J$3:$J$3631,'Annual Additions'!K$1,'Retired and Cancelled'!$N$3:$N$3631,'Annual Additions'!$A20,'Retired and Cancelled'!$M$3:$M$3631,"RE")</f>
        <v>0</v>
      </c>
      <c r="L20" s="46">
        <f>SUMIFS(Operable!$K$3:$K$20070,Operable!$J$3:$J$20070,'Annual Additions'!L$1,Operable!$L$3:$L$20070,'Annual Additions'!$A20)+SUMIFS('Retired and Cancelled'!$L$3:$L$3631,'Retired and Cancelled'!$J$3:$J$3631,'Annual Additions'!L$1,'Retired and Cancelled'!$N$3:$N$3631,'Annual Additions'!$A20,'Retired and Cancelled'!$M$3:$M$3631,"RE")</f>
        <v>0</v>
      </c>
      <c r="M20" s="46">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s="46">
        <f>SUMIFS(Operable!$K$3:$K$20070,Operable!$J$3:$J$20070,'Annual Additions'!P$1,Operable!$L$3:$L$20070,'Annual Additions'!$A20)+SUMIFS('Retired and Cancelled'!$L$3:$L$3631,'Retired and Cancelled'!$J$3:$J$3631,'Annual Additions'!P$1,'Retired and Cancelled'!$N$3:$N$3631,'Annual Additions'!$A20,'Retired and Cancelled'!$M$3:$M$3631,"RE")</f>
        <v>0</v>
      </c>
      <c r="R20" s="50" t="s">
        <v>669</v>
      </c>
      <c r="S20" s="50" t="s">
        <v>313</v>
      </c>
    </row>
    <row r="21" spans="1:24" x14ac:dyDescent="0.15">
      <c r="A21" s="46">
        <v>1919</v>
      </c>
      <c r="B21" s="46">
        <f>SUMIFS(Operable!$K$3:$K$20070,Operable!$J$3:$J$20070,'Annual Additions'!B$1,Operable!$L$3:$L$20070,'Annual Additions'!$A21)+SUMIFS('Retired and Cancelled'!$L$3:$L$3631,'Retired and Cancelled'!$J$3:$J$3631,'Annual Additions'!B$1,'Retired and Cancelled'!$N$3:$N$3631,'Annual Additions'!$A21,'Retired and Cancelled'!$M$3:$M$3631,"RE")</f>
        <v>0</v>
      </c>
      <c r="C21" s="46">
        <f>SUMIFS(Operable!$K$3:$K$20070,Operable!$J$3:$J$20070,'Annual Additions'!C$1,Operable!$L$3:$L$20070,'Annual Additions'!$A21)+SUMIFS('Retired and Cancelled'!$L$3:$L$3631,'Retired and Cancelled'!$J$3:$J$3631,'Annual Additions'!C$1,'Retired and Cancelled'!$N$3:$N$3631,'Annual Additions'!$A21,'Retired and Cancelled'!$M$3:$M$3631,"RE")</f>
        <v>0</v>
      </c>
      <c r="D21" s="46">
        <f>SUMIFS(Operable!$K$3:$K$20070,Operable!$J$3:$J$20070,'Annual Additions'!D$1,Operable!$L$3:$L$20070,'Annual Additions'!$A21)+SUMIFS('Retired and Cancelled'!$L$3:$L$3631,'Retired and Cancelled'!$J$3:$J$3631,'Annual Additions'!D$1,'Retired and Cancelled'!$N$3:$N$3631,'Annual Additions'!$A21,'Retired and Cancelled'!$M$3:$M$3631,"RE")</f>
        <v>0</v>
      </c>
      <c r="E21" s="46">
        <f>SUMIFS(Operable!$K$3:$K$20070,Operable!$J$3:$J$20070,'Annual Additions'!E$1,Operable!$L$3:$L$20070,'Annual Additions'!$A21)+SUMIFS('Retired and Cancelled'!$L$3:$L$3631,'Retired and Cancelled'!$J$3:$J$3631,'Annual Additions'!E$1,'Retired and Cancelled'!$N$3:$N$3631,'Annual Additions'!$A21,'Retired and Cancelled'!$M$3:$M$3631,"RE")</f>
        <v>0</v>
      </c>
      <c r="F21" s="46">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46">
        <f>SUMIFS(Operable!$K$3:$K$20070,Operable!$J$3:$J$20070,'Annual Additions'!G$1,Operable!$L$3:$L$20070,'Annual Additions'!$A21)+SUMIFS('Retired and Cancelled'!$L$3:$L$3631,'Retired and Cancelled'!$J$3:$J$3631,'Annual Additions'!G$1,'Retired and Cancelled'!$N$3:$N$3631,'Annual Additions'!$A21,'Retired and Cancelled'!$M$3:$M$3631,"RE")</f>
        <v>0</v>
      </c>
      <c r="H21" s="46">
        <f>SUMIFS(Operable!$K$3:$K$20070,Operable!$J$3:$J$20070,'Annual Additions'!H$1,Operable!$L$3:$L$20070,'Annual Additions'!$A21)+SUMIFS('Retired and Cancelled'!$L$3:$L$3631,'Retired and Cancelled'!$J$3:$J$3631,'Annual Additions'!H$1,'Retired and Cancelled'!$N$3:$N$3631,'Annual Additions'!$A21,'Retired and Cancelled'!$M$3:$M$3631,"RE")</f>
        <v>0</v>
      </c>
      <c r="I21" s="46">
        <f>SUMIFS(Operable!$K$3:$K$20070,Operable!$J$3:$J$20070,'Annual Additions'!I$1,Operable!$L$3:$L$20070,'Annual Additions'!$A21)+SUMIFS('Retired and Cancelled'!$L$3:$L$3631,'Retired and Cancelled'!$J$3:$J$3631,'Annual Additions'!I$1,'Retired and Cancelled'!$N$3:$N$3631,'Annual Additions'!$A21,'Retired and Cancelled'!$M$3:$M$3631,"RE")</f>
        <v>0</v>
      </c>
      <c r="J21" s="46">
        <f>SUMIFS(Operable!$K$3:$K$20070,Operable!$J$3:$J$20070,'Annual Additions'!J$1,Operable!$L$3:$L$20070,'Annual Additions'!$A21)+SUMIFS('Retired and Cancelled'!$L$3:$L$3631,'Retired and Cancelled'!$J$3:$J$3631,'Annual Additions'!J$1,'Retired and Cancelled'!$N$3:$N$3631,'Annual Additions'!$A21,'Retired and Cancelled'!$M$3:$M$3631,"RE")</f>
        <v>0</v>
      </c>
      <c r="K21" s="46">
        <f>SUMIFS(Operable!$K$3:$K$20070,Operable!$J$3:$J$20070,'Annual Additions'!K$1,Operable!$L$3:$L$20070,'Annual Additions'!$A21)+SUMIFS('Retired and Cancelled'!$L$3:$L$3631,'Retired and Cancelled'!$J$3:$J$3631,'Annual Additions'!K$1,'Retired and Cancelled'!$N$3:$N$3631,'Annual Additions'!$A21,'Retired and Cancelled'!$M$3:$M$3631,"RE")</f>
        <v>0</v>
      </c>
      <c r="L21" s="46">
        <f>SUMIFS(Operable!$K$3:$K$20070,Operable!$J$3:$J$20070,'Annual Additions'!L$1,Operable!$L$3:$L$20070,'Annual Additions'!$A21)+SUMIFS('Retired and Cancelled'!$L$3:$L$3631,'Retired and Cancelled'!$J$3:$J$3631,'Annual Additions'!L$1,'Retired and Cancelled'!$N$3:$N$3631,'Annual Additions'!$A21,'Retired and Cancelled'!$M$3:$M$3631,"RE")</f>
        <v>0</v>
      </c>
      <c r="M21" s="46">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s="46">
        <f>SUMIFS(Operable!$K$3:$K$20070,Operable!$J$3:$J$20070,'Annual Additions'!P$1,Operable!$L$3:$L$20070,'Annual Additions'!$A21)+SUMIFS('Retired and Cancelled'!$L$3:$L$3631,'Retired and Cancelled'!$J$3:$J$3631,'Annual Additions'!P$1,'Retired and Cancelled'!$N$3:$N$3631,'Annual Additions'!$A21,'Retired and Cancelled'!$M$3:$M$3631,"RE")</f>
        <v>0</v>
      </c>
      <c r="R21" s="50" t="s">
        <v>4616</v>
      </c>
      <c r="S21" s="50" t="s">
        <v>96</v>
      </c>
    </row>
    <row r="22" spans="1:24" x14ac:dyDescent="0.15">
      <c r="A22" s="46">
        <v>1920</v>
      </c>
      <c r="B22" s="46">
        <f>SUMIFS(Operable!$K$3:$K$20070,Operable!$J$3:$J$20070,'Annual Additions'!B$1,Operable!$L$3:$L$20070,'Annual Additions'!$A22)+SUMIFS('Retired and Cancelled'!$L$3:$L$3631,'Retired and Cancelled'!$J$3:$J$3631,'Annual Additions'!B$1,'Retired and Cancelled'!$N$3:$N$3631,'Annual Additions'!$A22,'Retired and Cancelled'!$M$3:$M$3631,"RE")</f>
        <v>0</v>
      </c>
      <c r="C22" s="46">
        <f>SUMIFS(Operable!$K$3:$K$20070,Operable!$J$3:$J$20070,'Annual Additions'!C$1,Operable!$L$3:$L$20070,'Annual Additions'!$A22)+SUMIFS('Retired and Cancelled'!$L$3:$L$3631,'Retired and Cancelled'!$J$3:$J$3631,'Annual Additions'!C$1,'Retired and Cancelled'!$N$3:$N$3631,'Annual Additions'!$A22,'Retired and Cancelled'!$M$3:$M$3631,"RE")</f>
        <v>0</v>
      </c>
      <c r="D22" s="46">
        <f>SUMIFS(Operable!$K$3:$K$20070,Operable!$J$3:$J$20070,'Annual Additions'!D$1,Operable!$L$3:$L$20070,'Annual Additions'!$A22)+SUMIFS('Retired and Cancelled'!$L$3:$L$3631,'Retired and Cancelled'!$J$3:$J$3631,'Annual Additions'!D$1,'Retired and Cancelled'!$N$3:$N$3631,'Annual Additions'!$A22,'Retired and Cancelled'!$M$3:$M$3631,"RE")</f>
        <v>0</v>
      </c>
      <c r="E22" s="46">
        <f>SUMIFS(Operable!$K$3:$K$20070,Operable!$J$3:$J$20070,'Annual Additions'!E$1,Operable!$L$3:$L$20070,'Annual Additions'!$A22)+SUMIFS('Retired and Cancelled'!$L$3:$L$3631,'Retired and Cancelled'!$J$3:$J$3631,'Annual Additions'!E$1,'Retired and Cancelled'!$N$3:$N$3631,'Annual Additions'!$A22,'Retired and Cancelled'!$M$3:$M$3631,"RE")</f>
        <v>0</v>
      </c>
      <c r="F22" s="46">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46">
        <f>SUMIFS(Operable!$K$3:$K$20070,Operable!$J$3:$J$20070,'Annual Additions'!G$1,Operable!$L$3:$L$20070,'Annual Additions'!$A22)+SUMIFS('Retired and Cancelled'!$L$3:$L$3631,'Retired and Cancelled'!$J$3:$J$3631,'Annual Additions'!G$1,'Retired and Cancelled'!$N$3:$N$3631,'Annual Additions'!$A22,'Retired and Cancelled'!$M$3:$M$3631,"RE")</f>
        <v>0</v>
      </c>
      <c r="H22" s="46">
        <f>SUMIFS(Operable!$K$3:$K$20070,Operable!$J$3:$J$20070,'Annual Additions'!H$1,Operable!$L$3:$L$20070,'Annual Additions'!$A22)+SUMIFS('Retired and Cancelled'!$L$3:$L$3631,'Retired and Cancelled'!$J$3:$J$3631,'Annual Additions'!H$1,'Retired and Cancelled'!$N$3:$N$3631,'Annual Additions'!$A22,'Retired and Cancelled'!$M$3:$M$3631,"RE")</f>
        <v>0</v>
      </c>
      <c r="I22" s="46">
        <f>SUMIFS(Operable!$K$3:$K$20070,Operable!$J$3:$J$20070,'Annual Additions'!I$1,Operable!$L$3:$L$20070,'Annual Additions'!$A22)+SUMIFS('Retired and Cancelled'!$L$3:$L$3631,'Retired and Cancelled'!$J$3:$J$3631,'Annual Additions'!I$1,'Retired and Cancelled'!$N$3:$N$3631,'Annual Additions'!$A22,'Retired and Cancelled'!$M$3:$M$3631,"RE")</f>
        <v>0</v>
      </c>
      <c r="J22" s="46">
        <f>SUMIFS(Operable!$K$3:$K$20070,Operable!$J$3:$J$20070,'Annual Additions'!J$1,Operable!$L$3:$L$20070,'Annual Additions'!$A22)+SUMIFS('Retired and Cancelled'!$L$3:$L$3631,'Retired and Cancelled'!$J$3:$J$3631,'Annual Additions'!J$1,'Retired and Cancelled'!$N$3:$N$3631,'Annual Additions'!$A22,'Retired and Cancelled'!$M$3:$M$3631,"RE")</f>
        <v>0</v>
      </c>
      <c r="K22" s="46">
        <f>SUMIFS(Operable!$K$3:$K$20070,Operable!$J$3:$J$20070,'Annual Additions'!K$1,Operable!$L$3:$L$20070,'Annual Additions'!$A22)+SUMIFS('Retired and Cancelled'!$L$3:$L$3631,'Retired and Cancelled'!$J$3:$J$3631,'Annual Additions'!K$1,'Retired and Cancelled'!$N$3:$N$3631,'Annual Additions'!$A22,'Retired and Cancelled'!$M$3:$M$3631,"RE")</f>
        <v>0</v>
      </c>
      <c r="L22" s="46">
        <f>SUMIFS(Operable!$K$3:$K$20070,Operable!$J$3:$J$20070,'Annual Additions'!L$1,Operable!$L$3:$L$20070,'Annual Additions'!$A22)+SUMIFS('Retired and Cancelled'!$L$3:$L$3631,'Retired and Cancelled'!$J$3:$J$3631,'Annual Additions'!L$1,'Retired and Cancelled'!$N$3:$N$3631,'Annual Additions'!$A22,'Retired and Cancelled'!$M$3:$M$3631,"RE")</f>
        <v>0</v>
      </c>
      <c r="M22" s="46">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s="46">
        <f>SUMIFS(Operable!$K$3:$K$20070,Operable!$J$3:$J$20070,'Annual Additions'!P$1,Operable!$L$3:$L$20070,'Annual Additions'!$A22)+SUMIFS('Retired and Cancelled'!$L$3:$L$3631,'Retired and Cancelled'!$J$3:$J$3631,'Annual Additions'!P$1,'Retired and Cancelled'!$N$3:$N$3631,'Annual Additions'!$A22,'Retired and Cancelled'!$M$3:$M$3631,"RE")</f>
        <v>0</v>
      </c>
      <c r="R22" s="50" t="s">
        <v>5402</v>
      </c>
      <c r="S22" s="50" t="s">
        <v>313</v>
      </c>
    </row>
    <row r="23" spans="1:24" x14ac:dyDescent="0.15">
      <c r="A23" s="46">
        <v>1921</v>
      </c>
      <c r="B23" s="46">
        <f>SUMIFS(Operable!$K$3:$K$20070,Operable!$J$3:$J$20070,'Annual Additions'!B$1,Operable!$L$3:$L$20070,'Annual Additions'!$A23)+SUMIFS('Retired and Cancelled'!$L$3:$L$3631,'Retired and Cancelled'!$J$3:$J$3631,'Annual Additions'!B$1,'Retired and Cancelled'!$N$3:$N$3631,'Annual Additions'!$A23,'Retired and Cancelled'!$M$3:$M$3631,"RE")</f>
        <v>0</v>
      </c>
      <c r="C23" s="46">
        <f>SUMIFS(Operable!$K$3:$K$20070,Operable!$J$3:$J$20070,'Annual Additions'!C$1,Operable!$L$3:$L$20070,'Annual Additions'!$A23)+SUMIFS('Retired and Cancelled'!$L$3:$L$3631,'Retired and Cancelled'!$J$3:$J$3631,'Annual Additions'!C$1,'Retired and Cancelled'!$N$3:$N$3631,'Annual Additions'!$A23,'Retired and Cancelled'!$M$3:$M$3631,"RE")</f>
        <v>9.4</v>
      </c>
      <c r="D23" s="46">
        <f>SUMIFS(Operable!$K$3:$K$20070,Operable!$J$3:$J$20070,'Annual Additions'!D$1,Operable!$L$3:$L$20070,'Annual Additions'!$A23)+SUMIFS('Retired and Cancelled'!$L$3:$L$3631,'Retired and Cancelled'!$J$3:$J$3631,'Annual Additions'!D$1,'Retired and Cancelled'!$N$3:$N$3631,'Annual Additions'!$A23,'Retired and Cancelled'!$M$3:$M$3631,"RE")</f>
        <v>0</v>
      </c>
      <c r="E23" s="46">
        <f>SUMIFS(Operable!$K$3:$K$20070,Operable!$J$3:$J$20070,'Annual Additions'!E$1,Operable!$L$3:$L$20070,'Annual Additions'!$A23)+SUMIFS('Retired and Cancelled'!$L$3:$L$3631,'Retired and Cancelled'!$J$3:$J$3631,'Annual Additions'!E$1,'Retired and Cancelled'!$N$3:$N$3631,'Annual Additions'!$A23,'Retired and Cancelled'!$M$3:$M$3631,"RE")</f>
        <v>0</v>
      </c>
      <c r="F23" s="46">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46">
        <f>SUMIFS(Operable!$K$3:$K$20070,Operable!$J$3:$J$20070,'Annual Additions'!G$1,Operable!$L$3:$L$20070,'Annual Additions'!$A23)+SUMIFS('Retired and Cancelled'!$L$3:$L$3631,'Retired and Cancelled'!$J$3:$J$3631,'Annual Additions'!G$1,'Retired and Cancelled'!$N$3:$N$3631,'Annual Additions'!$A23,'Retired and Cancelled'!$M$3:$M$3631,"RE")</f>
        <v>0</v>
      </c>
      <c r="H23" s="46">
        <f>SUMIFS(Operable!$K$3:$K$20070,Operable!$J$3:$J$20070,'Annual Additions'!H$1,Operable!$L$3:$L$20070,'Annual Additions'!$A23)+SUMIFS('Retired and Cancelled'!$L$3:$L$3631,'Retired and Cancelled'!$J$3:$J$3631,'Annual Additions'!H$1,'Retired and Cancelled'!$N$3:$N$3631,'Annual Additions'!$A23,'Retired and Cancelled'!$M$3:$M$3631,"RE")</f>
        <v>0</v>
      </c>
      <c r="I23" s="46">
        <f>SUMIFS(Operable!$K$3:$K$20070,Operable!$J$3:$J$20070,'Annual Additions'!I$1,Operable!$L$3:$L$20070,'Annual Additions'!$A23)+SUMIFS('Retired and Cancelled'!$L$3:$L$3631,'Retired and Cancelled'!$J$3:$J$3631,'Annual Additions'!I$1,'Retired and Cancelled'!$N$3:$N$3631,'Annual Additions'!$A23,'Retired and Cancelled'!$M$3:$M$3631,"RE")</f>
        <v>0</v>
      </c>
      <c r="J23" s="46">
        <f>SUMIFS(Operable!$K$3:$K$20070,Operable!$J$3:$J$20070,'Annual Additions'!J$1,Operable!$L$3:$L$20070,'Annual Additions'!$A23)+SUMIFS('Retired and Cancelled'!$L$3:$L$3631,'Retired and Cancelled'!$J$3:$J$3631,'Annual Additions'!J$1,'Retired and Cancelled'!$N$3:$N$3631,'Annual Additions'!$A23,'Retired and Cancelled'!$M$3:$M$3631,"RE")</f>
        <v>0</v>
      </c>
      <c r="K23" s="46">
        <f>SUMIFS(Operable!$K$3:$K$20070,Operable!$J$3:$J$20070,'Annual Additions'!K$1,Operable!$L$3:$L$20070,'Annual Additions'!$A23)+SUMIFS('Retired and Cancelled'!$L$3:$L$3631,'Retired and Cancelled'!$J$3:$J$3631,'Annual Additions'!K$1,'Retired and Cancelled'!$N$3:$N$3631,'Annual Additions'!$A23,'Retired and Cancelled'!$M$3:$M$3631,"RE")</f>
        <v>0</v>
      </c>
      <c r="L23" s="46">
        <f>SUMIFS(Operable!$K$3:$K$20070,Operable!$J$3:$J$20070,'Annual Additions'!L$1,Operable!$L$3:$L$20070,'Annual Additions'!$A23)+SUMIFS('Retired and Cancelled'!$L$3:$L$3631,'Retired and Cancelled'!$J$3:$J$3631,'Annual Additions'!L$1,'Retired and Cancelled'!$N$3:$N$3631,'Annual Additions'!$A23,'Retired and Cancelled'!$M$3:$M$3631,"RE")</f>
        <v>0</v>
      </c>
      <c r="M23" s="46">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s="46">
        <f>SUMIFS(Operable!$K$3:$K$20070,Operable!$J$3:$J$20070,'Annual Additions'!P$1,Operable!$L$3:$L$20070,'Annual Additions'!$A23)+SUMIFS('Retired and Cancelled'!$L$3:$L$3631,'Retired and Cancelled'!$J$3:$J$3631,'Annual Additions'!P$1,'Retired and Cancelled'!$N$3:$N$3631,'Annual Additions'!$A23,'Retired and Cancelled'!$M$3:$M$3631,"RE")</f>
        <v>0</v>
      </c>
      <c r="R23" s="50" t="s">
        <v>5446</v>
      </c>
      <c r="S23" s="50" t="s">
        <v>646</v>
      </c>
    </row>
    <row r="24" spans="1:24" x14ac:dyDescent="0.15">
      <c r="A24" s="46">
        <v>1922</v>
      </c>
      <c r="B24" s="46">
        <f>SUMIFS(Operable!$K$3:$K$20070,Operable!$J$3:$J$20070,'Annual Additions'!B$1,Operable!$L$3:$L$20070,'Annual Additions'!$A24)+SUMIFS('Retired and Cancelled'!$L$3:$L$3631,'Retired and Cancelled'!$J$3:$J$3631,'Annual Additions'!B$1,'Retired and Cancelled'!$N$3:$N$3631,'Annual Additions'!$A24,'Retired and Cancelled'!$M$3:$M$3631,"RE")</f>
        <v>0</v>
      </c>
      <c r="C24" s="46">
        <f>SUMIFS(Operable!$K$3:$K$20070,Operable!$J$3:$J$20070,'Annual Additions'!C$1,Operable!$L$3:$L$20070,'Annual Additions'!$A24)+SUMIFS('Retired and Cancelled'!$L$3:$L$3631,'Retired and Cancelled'!$J$3:$J$3631,'Annual Additions'!C$1,'Retired and Cancelled'!$N$3:$N$3631,'Annual Additions'!$A24,'Retired and Cancelled'!$M$3:$M$3631,"RE")</f>
        <v>0</v>
      </c>
      <c r="D24" s="46">
        <f>SUMIFS(Operable!$K$3:$K$20070,Operable!$J$3:$J$20070,'Annual Additions'!D$1,Operable!$L$3:$L$20070,'Annual Additions'!$A24)+SUMIFS('Retired and Cancelled'!$L$3:$L$3631,'Retired and Cancelled'!$J$3:$J$3631,'Annual Additions'!D$1,'Retired and Cancelled'!$N$3:$N$3631,'Annual Additions'!$A24,'Retired and Cancelled'!$M$3:$M$3631,"RE")</f>
        <v>0</v>
      </c>
      <c r="E24" s="46">
        <f>SUMIFS(Operable!$K$3:$K$20070,Operable!$J$3:$J$20070,'Annual Additions'!E$1,Operable!$L$3:$L$20070,'Annual Additions'!$A24)+SUMIFS('Retired and Cancelled'!$L$3:$L$3631,'Retired and Cancelled'!$J$3:$J$3631,'Annual Additions'!E$1,'Retired and Cancelled'!$N$3:$N$3631,'Annual Additions'!$A24,'Retired and Cancelled'!$M$3:$M$3631,"RE")</f>
        <v>0</v>
      </c>
      <c r="F24" s="46">
        <f>SUMIFS(Operable!$K$3:$K$20070,Operable!$J$3:$J$20070,'Annual Additions'!F$1,Operable!$L$3:$L$20070,'Annual Additions'!$A24)+SUMIFS('Retired and Cancelled'!$L$3:$L$3631,'Retired and Cancelled'!$J$3:$J$3631,'Annual Additions'!F$1,'Retired and Cancelled'!$N$3:$N$3631,'Annual Additions'!$A24,'Retired and Cancelled'!$M$3:$M$3631,"RE")</f>
        <v>161.5</v>
      </c>
      <c r="G24" s="46">
        <f>SUMIFS(Operable!$K$3:$K$20070,Operable!$J$3:$J$20070,'Annual Additions'!G$1,Operable!$L$3:$L$20070,'Annual Additions'!$A24)+SUMIFS('Retired and Cancelled'!$L$3:$L$3631,'Retired and Cancelled'!$J$3:$J$3631,'Annual Additions'!G$1,'Retired and Cancelled'!$N$3:$N$3631,'Annual Additions'!$A24,'Retired and Cancelled'!$M$3:$M$3631,"RE")</f>
        <v>0</v>
      </c>
      <c r="H24" s="46">
        <f>SUMIFS(Operable!$K$3:$K$20070,Operable!$J$3:$J$20070,'Annual Additions'!H$1,Operable!$L$3:$L$20070,'Annual Additions'!$A24)+SUMIFS('Retired and Cancelled'!$L$3:$L$3631,'Retired and Cancelled'!$J$3:$J$3631,'Annual Additions'!H$1,'Retired and Cancelled'!$N$3:$N$3631,'Annual Additions'!$A24,'Retired and Cancelled'!$M$3:$M$3631,"RE")</f>
        <v>0</v>
      </c>
      <c r="I24" s="46">
        <f>SUMIFS(Operable!$K$3:$K$20070,Operable!$J$3:$J$20070,'Annual Additions'!I$1,Operable!$L$3:$L$20070,'Annual Additions'!$A24)+SUMIFS('Retired and Cancelled'!$L$3:$L$3631,'Retired and Cancelled'!$J$3:$J$3631,'Annual Additions'!I$1,'Retired and Cancelled'!$N$3:$N$3631,'Annual Additions'!$A24,'Retired and Cancelled'!$M$3:$M$3631,"RE")</f>
        <v>0</v>
      </c>
      <c r="J24" s="46">
        <f>SUMIFS(Operable!$K$3:$K$20070,Operable!$J$3:$J$20070,'Annual Additions'!J$1,Operable!$L$3:$L$20070,'Annual Additions'!$A24)+SUMIFS('Retired and Cancelled'!$L$3:$L$3631,'Retired and Cancelled'!$J$3:$J$3631,'Annual Additions'!J$1,'Retired and Cancelled'!$N$3:$N$3631,'Annual Additions'!$A24,'Retired and Cancelled'!$M$3:$M$3631,"RE")</f>
        <v>0</v>
      </c>
      <c r="K24" s="46">
        <f>SUMIFS(Operable!$K$3:$K$20070,Operable!$J$3:$J$20070,'Annual Additions'!K$1,Operable!$L$3:$L$20070,'Annual Additions'!$A24)+SUMIFS('Retired and Cancelled'!$L$3:$L$3631,'Retired and Cancelled'!$J$3:$J$3631,'Annual Additions'!K$1,'Retired and Cancelled'!$N$3:$N$3631,'Annual Additions'!$A24,'Retired and Cancelled'!$M$3:$M$3631,"RE")</f>
        <v>0</v>
      </c>
      <c r="L24" s="46">
        <f>SUMIFS(Operable!$K$3:$K$20070,Operable!$J$3:$J$20070,'Annual Additions'!L$1,Operable!$L$3:$L$20070,'Annual Additions'!$A24)+SUMIFS('Retired and Cancelled'!$L$3:$L$3631,'Retired and Cancelled'!$J$3:$J$3631,'Annual Additions'!L$1,'Retired and Cancelled'!$N$3:$N$3631,'Annual Additions'!$A24,'Retired and Cancelled'!$M$3:$M$3631,"RE")</f>
        <v>0</v>
      </c>
      <c r="M24" s="46">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s="46">
        <f>SUMIFS(Operable!$K$3:$K$20070,Operable!$J$3:$J$20070,'Annual Additions'!P$1,Operable!$L$3:$L$20070,'Annual Additions'!$A24)+SUMIFS('Retired and Cancelled'!$L$3:$L$3631,'Retired and Cancelled'!$J$3:$J$3631,'Annual Additions'!P$1,'Retired and Cancelled'!$N$3:$N$3631,'Annual Additions'!$A24,'Retired and Cancelled'!$M$3:$M$3631,"RE")</f>
        <v>0</v>
      </c>
      <c r="R24" s="50" t="s">
        <v>5855</v>
      </c>
      <c r="S24" s="50" t="s">
        <v>5856</v>
      </c>
    </row>
    <row r="25" spans="1:24" x14ac:dyDescent="0.15">
      <c r="A25" s="46">
        <v>1923</v>
      </c>
      <c r="B25" s="46">
        <f>SUMIFS(Operable!$K$3:$K$20070,Operable!$J$3:$J$20070,'Annual Additions'!B$1,Operable!$L$3:$L$20070,'Annual Additions'!$A25)+SUMIFS('Retired and Cancelled'!$L$3:$L$3631,'Retired and Cancelled'!$J$3:$J$3631,'Annual Additions'!B$1,'Retired and Cancelled'!$N$3:$N$3631,'Annual Additions'!$A25,'Retired and Cancelled'!$M$3:$M$3631,"RE")</f>
        <v>0</v>
      </c>
      <c r="C25" s="46">
        <f>SUMIFS(Operable!$K$3:$K$20070,Operable!$J$3:$J$20070,'Annual Additions'!C$1,Operable!$L$3:$L$20070,'Annual Additions'!$A25)+SUMIFS('Retired and Cancelled'!$L$3:$L$3631,'Retired and Cancelled'!$J$3:$J$3631,'Annual Additions'!C$1,'Retired and Cancelled'!$N$3:$N$3631,'Annual Additions'!$A25,'Retired and Cancelled'!$M$3:$M$3631,"RE")</f>
        <v>0</v>
      </c>
      <c r="D25" s="46">
        <f>SUMIFS(Operable!$K$3:$K$20070,Operable!$J$3:$J$20070,'Annual Additions'!D$1,Operable!$L$3:$L$20070,'Annual Additions'!$A25)+SUMIFS('Retired and Cancelled'!$L$3:$L$3631,'Retired and Cancelled'!$J$3:$J$3631,'Annual Additions'!D$1,'Retired and Cancelled'!$N$3:$N$3631,'Annual Additions'!$A25,'Retired and Cancelled'!$M$3:$M$3631,"RE")</f>
        <v>0</v>
      </c>
      <c r="E25" s="46">
        <f>SUMIFS(Operable!$K$3:$K$20070,Operable!$J$3:$J$20070,'Annual Additions'!E$1,Operable!$L$3:$L$20070,'Annual Additions'!$A25)+SUMIFS('Retired and Cancelled'!$L$3:$L$3631,'Retired and Cancelled'!$J$3:$J$3631,'Annual Additions'!E$1,'Retired and Cancelled'!$N$3:$N$3631,'Annual Additions'!$A25,'Retired and Cancelled'!$M$3:$M$3631,"RE")</f>
        <v>0</v>
      </c>
      <c r="F25" s="46">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46">
        <f>SUMIFS(Operable!$K$3:$K$20070,Operable!$J$3:$J$20070,'Annual Additions'!G$1,Operable!$L$3:$L$20070,'Annual Additions'!$A25)+SUMIFS('Retired and Cancelled'!$L$3:$L$3631,'Retired and Cancelled'!$J$3:$J$3631,'Annual Additions'!G$1,'Retired and Cancelled'!$N$3:$N$3631,'Annual Additions'!$A25,'Retired and Cancelled'!$M$3:$M$3631,"RE")</f>
        <v>0</v>
      </c>
      <c r="H25" s="46">
        <f>SUMIFS(Operable!$K$3:$K$20070,Operable!$J$3:$J$20070,'Annual Additions'!H$1,Operable!$L$3:$L$20070,'Annual Additions'!$A25)+SUMIFS('Retired and Cancelled'!$L$3:$L$3631,'Retired and Cancelled'!$J$3:$J$3631,'Annual Additions'!H$1,'Retired and Cancelled'!$N$3:$N$3631,'Annual Additions'!$A25,'Retired and Cancelled'!$M$3:$M$3631,"RE")</f>
        <v>0</v>
      </c>
      <c r="I25" s="46">
        <f>SUMIFS(Operable!$K$3:$K$20070,Operable!$J$3:$J$20070,'Annual Additions'!I$1,Operable!$L$3:$L$20070,'Annual Additions'!$A25)+SUMIFS('Retired and Cancelled'!$L$3:$L$3631,'Retired and Cancelled'!$J$3:$J$3631,'Annual Additions'!I$1,'Retired and Cancelled'!$N$3:$N$3631,'Annual Additions'!$A25,'Retired and Cancelled'!$M$3:$M$3631,"RE")</f>
        <v>0</v>
      </c>
      <c r="J25" s="46">
        <f>SUMIFS(Operable!$K$3:$K$20070,Operable!$J$3:$J$20070,'Annual Additions'!J$1,Operable!$L$3:$L$20070,'Annual Additions'!$A25)+SUMIFS('Retired and Cancelled'!$L$3:$L$3631,'Retired and Cancelled'!$J$3:$J$3631,'Annual Additions'!J$1,'Retired and Cancelled'!$N$3:$N$3631,'Annual Additions'!$A25,'Retired and Cancelled'!$M$3:$M$3631,"RE")</f>
        <v>0</v>
      </c>
      <c r="K25" s="46">
        <f>SUMIFS(Operable!$K$3:$K$20070,Operable!$J$3:$J$20070,'Annual Additions'!K$1,Operable!$L$3:$L$20070,'Annual Additions'!$A25)+SUMIFS('Retired and Cancelled'!$L$3:$L$3631,'Retired and Cancelled'!$J$3:$J$3631,'Annual Additions'!K$1,'Retired and Cancelled'!$N$3:$N$3631,'Annual Additions'!$A25,'Retired and Cancelled'!$M$3:$M$3631,"RE")</f>
        <v>11</v>
      </c>
      <c r="L25" s="46">
        <f>SUMIFS(Operable!$K$3:$K$20070,Operable!$J$3:$J$20070,'Annual Additions'!L$1,Operable!$L$3:$L$20070,'Annual Additions'!$A25)+SUMIFS('Retired and Cancelled'!$L$3:$L$3631,'Retired and Cancelled'!$J$3:$J$3631,'Annual Additions'!L$1,'Retired and Cancelled'!$N$3:$N$3631,'Annual Additions'!$A25,'Retired and Cancelled'!$M$3:$M$3631,"RE")</f>
        <v>0</v>
      </c>
      <c r="M25" s="46">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s="46">
        <f>SUMIFS(Operable!$K$3:$K$20070,Operable!$J$3:$J$20070,'Annual Additions'!P$1,Operable!$L$3:$L$20070,'Annual Additions'!$A25)+SUMIFS('Retired and Cancelled'!$L$3:$L$3631,'Retired and Cancelled'!$J$3:$J$3631,'Annual Additions'!P$1,'Retired and Cancelled'!$N$3:$N$3631,'Annual Additions'!$A25,'Retired and Cancelled'!$M$3:$M$3631,"RE")</f>
        <v>0</v>
      </c>
      <c r="R25" s="50" t="s">
        <v>7354</v>
      </c>
      <c r="S25" s="50" t="s">
        <v>96</v>
      </c>
    </row>
    <row r="26" spans="1:24" x14ac:dyDescent="0.15">
      <c r="A26" s="46">
        <v>1924</v>
      </c>
      <c r="B26" s="46">
        <f>SUMIFS(Operable!$K$3:$K$20070,Operable!$J$3:$J$20070,'Annual Additions'!B$1,Operable!$L$3:$L$20070,'Annual Additions'!$A26)+SUMIFS('Retired and Cancelled'!$L$3:$L$3631,'Retired and Cancelled'!$J$3:$J$3631,'Annual Additions'!B$1,'Retired and Cancelled'!$N$3:$N$3631,'Annual Additions'!$A26,'Retired and Cancelled'!$M$3:$M$3631,"RE")</f>
        <v>0</v>
      </c>
      <c r="C26" s="46">
        <f>SUMIFS(Operable!$K$3:$K$20070,Operable!$J$3:$J$20070,'Annual Additions'!C$1,Operable!$L$3:$L$20070,'Annual Additions'!$A26)+SUMIFS('Retired and Cancelled'!$L$3:$L$3631,'Retired and Cancelled'!$J$3:$J$3631,'Annual Additions'!C$1,'Retired and Cancelled'!$N$3:$N$3631,'Annual Additions'!$A26,'Retired and Cancelled'!$M$3:$M$3631,"RE")</f>
        <v>0</v>
      </c>
      <c r="D26" s="46">
        <f>SUMIFS(Operable!$K$3:$K$20070,Operable!$J$3:$J$20070,'Annual Additions'!D$1,Operable!$L$3:$L$20070,'Annual Additions'!$A26)+SUMIFS('Retired and Cancelled'!$L$3:$L$3631,'Retired and Cancelled'!$J$3:$J$3631,'Annual Additions'!D$1,'Retired and Cancelled'!$N$3:$N$3631,'Annual Additions'!$A26,'Retired and Cancelled'!$M$3:$M$3631,"RE")</f>
        <v>0</v>
      </c>
      <c r="E26" s="46">
        <f>SUMIFS(Operable!$K$3:$K$20070,Operable!$J$3:$J$20070,'Annual Additions'!E$1,Operable!$L$3:$L$20070,'Annual Additions'!$A26)+SUMIFS('Retired and Cancelled'!$L$3:$L$3631,'Retired and Cancelled'!$J$3:$J$3631,'Annual Additions'!E$1,'Retired and Cancelled'!$N$3:$N$3631,'Annual Additions'!$A26,'Retired and Cancelled'!$M$3:$M$3631,"RE")</f>
        <v>0</v>
      </c>
      <c r="F26" s="4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46">
        <f>SUMIFS(Operable!$K$3:$K$20070,Operable!$J$3:$J$20070,'Annual Additions'!G$1,Operable!$L$3:$L$20070,'Annual Additions'!$A26)+SUMIFS('Retired and Cancelled'!$L$3:$L$3631,'Retired and Cancelled'!$J$3:$J$3631,'Annual Additions'!G$1,'Retired and Cancelled'!$N$3:$N$3631,'Annual Additions'!$A26,'Retired and Cancelled'!$M$3:$M$3631,"RE")</f>
        <v>0</v>
      </c>
      <c r="H26" s="46">
        <f>SUMIFS(Operable!$K$3:$K$20070,Operable!$J$3:$J$20070,'Annual Additions'!H$1,Operable!$L$3:$L$20070,'Annual Additions'!$A26)+SUMIFS('Retired and Cancelled'!$L$3:$L$3631,'Retired and Cancelled'!$J$3:$J$3631,'Annual Additions'!H$1,'Retired and Cancelled'!$N$3:$N$3631,'Annual Additions'!$A26,'Retired and Cancelled'!$M$3:$M$3631,"RE")</f>
        <v>0</v>
      </c>
      <c r="I26" s="46">
        <f>SUMIFS(Operable!$K$3:$K$20070,Operable!$J$3:$J$20070,'Annual Additions'!I$1,Operable!$L$3:$L$20070,'Annual Additions'!$A26)+SUMIFS('Retired and Cancelled'!$L$3:$L$3631,'Retired and Cancelled'!$J$3:$J$3631,'Annual Additions'!I$1,'Retired and Cancelled'!$N$3:$N$3631,'Annual Additions'!$A26,'Retired and Cancelled'!$M$3:$M$3631,"RE")</f>
        <v>0</v>
      </c>
      <c r="J26" s="46">
        <f>SUMIFS(Operable!$K$3:$K$20070,Operable!$J$3:$J$20070,'Annual Additions'!J$1,Operable!$L$3:$L$20070,'Annual Additions'!$A26)+SUMIFS('Retired and Cancelled'!$L$3:$L$3631,'Retired and Cancelled'!$J$3:$J$3631,'Annual Additions'!J$1,'Retired and Cancelled'!$N$3:$N$3631,'Annual Additions'!$A26,'Retired and Cancelled'!$M$3:$M$3631,"RE")</f>
        <v>0</v>
      </c>
      <c r="K26" s="46">
        <f>SUMIFS(Operable!$K$3:$K$20070,Operable!$J$3:$J$20070,'Annual Additions'!K$1,Operable!$L$3:$L$20070,'Annual Additions'!$A26)+SUMIFS('Retired and Cancelled'!$L$3:$L$3631,'Retired and Cancelled'!$J$3:$J$3631,'Annual Additions'!K$1,'Retired and Cancelled'!$N$3:$N$3631,'Annual Additions'!$A26,'Retired and Cancelled'!$M$3:$M$3631,"RE")</f>
        <v>7</v>
      </c>
      <c r="L26" s="46">
        <f>SUMIFS(Operable!$K$3:$K$20070,Operable!$J$3:$J$20070,'Annual Additions'!L$1,Operable!$L$3:$L$20070,'Annual Additions'!$A26)+SUMIFS('Retired and Cancelled'!$L$3:$L$3631,'Retired and Cancelled'!$J$3:$J$3631,'Annual Additions'!L$1,'Retired and Cancelled'!$N$3:$N$3631,'Annual Additions'!$A26,'Retired and Cancelled'!$M$3:$M$3631,"RE")</f>
        <v>0</v>
      </c>
      <c r="M26" s="4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s="46">
        <f>SUMIFS(Operable!$K$3:$K$20070,Operable!$J$3:$J$20070,'Annual Additions'!P$1,Operable!$L$3:$L$20070,'Annual Additions'!$A26)+SUMIFS('Retired and Cancelled'!$L$3:$L$3631,'Retired and Cancelled'!$J$3:$J$3631,'Annual Additions'!P$1,'Retired and Cancelled'!$N$3:$N$3631,'Annual Additions'!$A26,'Retired and Cancelled'!$M$3:$M$3631,"RE")</f>
        <v>0</v>
      </c>
      <c r="R26" s="50" t="s">
        <v>10672</v>
      </c>
      <c r="S26" s="50" t="s">
        <v>10673</v>
      </c>
    </row>
    <row r="27" spans="1:24" x14ac:dyDescent="0.15">
      <c r="A27" s="46">
        <v>1925</v>
      </c>
      <c r="B27" s="46">
        <f>SUMIFS(Operable!$K$3:$K$20070,Operable!$J$3:$J$20070,'Annual Additions'!B$1,Operable!$L$3:$L$20070,'Annual Additions'!$A27)+SUMIFS('Retired and Cancelled'!$L$3:$L$3631,'Retired and Cancelled'!$J$3:$J$3631,'Annual Additions'!B$1,'Retired and Cancelled'!$N$3:$N$3631,'Annual Additions'!$A27,'Retired and Cancelled'!$M$3:$M$3631,"RE")</f>
        <v>0</v>
      </c>
      <c r="C27" s="46">
        <f>SUMIFS(Operable!$K$3:$K$20070,Operable!$J$3:$J$20070,'Annual Additions'!C$1,Operable!$L$3:$L$20070,'Annual Additions'!$A27)+SUMIFS('Retired and Cancelled'!$L$3:$L$3631,'Retired and Cancelled'!$J$3:$J$3631,'Annual Additions'!C$1,'Retired and Cancelled'!$N$3:$N$3631,'Annual Additions'!$A27,'Retired and Cancelled'!$M$3:$M$3631,"RE")</f>
        <v>14.8</v>
      </c>
      <c r="D27" s="46">
        <f>SUMIFS(Operable!$K$3:$K$20070,Operable!$J$3:$J$20070,'Annual Additions'!D$1,Operable!$L$3:$L$20070,'Annual Additions'!$A27)+SUMIFS('Retired and Cancelled'!$L$3:$L$3631,'Retired and Cancelled'!$J$3:$J$3631,'Annual Additions'!D$1,'Retired and Cancelled'!$N$3:$N$3631,'Annual Additions'!$A27,'Retired and Cancelled'!$M$3:$M$3631,"RE")</f>
        <v>0</v>
      </c>
      <c r="E27" s="46">
        <f>SUMIFS(Operable!$K$3:$K$20070,Operable!$J$3:$J$20070,'Annual Additions'!E$1,Operable!$L$3:$L$20070,'Annual Additions'!$A27)+SUMIFS('Retired and Cancelled'!$L$3:$L$3631,'Retired and Cancelled'!$J$3:$J$3631,'Annual Additions'!E$1,'Retired and Cancelled'!$N$3:$N$3631,'Annual Additions'!$A27,'Retired and Cancelled'!$M$3:$M$3631,"RE")</f>
        <v>0</v>
      </c>
      <c r="F27" s="46">
        <f>SUMIFS(Operable!$K$3:$K$20070,Operable!$J$3:$J$20070,'Annual Additions'!F$1,Operable!$L$3:$L$20070,'Annual Additions'!$A27)+SUMIFS('Retired and Cancelled'!$L$3:$L$3631,'Retired and Cancelled'!$J$3:$J$3631,'Annual Additions'!F$1,'Retired and Cancelled'!$N$3:$N$3631,'Annual Additions'!$A27,'Retired and Cancelled'!$M$3:$M$3631,"RE")</f>
        <v>720.1</v>
      </c>
      <c r="G27" s="46">
        <f>SUMIFS(Operable!$K$3:$K$20070,Operable!$J$3:$J$20070,'Annual Additions'!G$1,Operable!$L$3:$L$20070,'Annual Additions'!$A27)+SUMIFS('Retired and Cancelled'!$L$3:$L$3631,'Retired and Cancelled'!$J$3:$J$3631,'Annual Additions'!G$1,'Retired and Cancelled'!$N$3:$N$3631,'Annual Additions'!$A27,'Retired and Cancelled'!$M$3:$M$3631,"RE")</f>
        <v>0</v>
      </c>
      <c r="H27" s="46">
        <f>SUMIFS(Operable!$K$3:$K$20070,Operable!$J$3:$J$20070,'Annual Additions'!H$1,Operable!$L$3:$L$20070,'Annual Additions'!$A27)+SUMIFS('Retired and Cancelled'!$L$3:$L$3631,'Retired and Cancelled'!$J$3:$J$3631,'Annual Additions'!H$1,'Retired and Cancelled'!$N$3:$N$3631,'Annual Additions'!$A27,'Retired and Cancelled'!$M$3:$M$3631,"RE")</f>
        <v>0</v>
      </c>
      <c r="I27" s="46">
        <f>SUMIFS(Operable!$K$3:$K$20070,Operable!$J$3:$J$20070,'Annual Additions'!I$1,Operable!$L$3:$L$20070,'Annual Additions'!$A27)+SUMIFS('Retired and Cancelled'!$L$3:$L$3631,'Retired and Cancelled'!$J$3:$J$3631,'Annual Additions'!I$1,'Retired and Cancelled'!$N$3:$N$3631,'Annual Additions'!$A27,'Retired and Cancelled'!$M$3:$M$3631,"RE")</f>
        <v>2.4</v>
      </c>
      <c r="J27" s="46">
        <f>SUMIFS(Operable!$K$3:$K$20070,Operable!$J$3:$J$20070,'Annual Additions'!J$1,Operable!$L$3:$L$20070,'Annual Additions'!$A27)+SUMIFS('Retired and Cancelled'!$L$3:$L$3631,'Retired and Cancelled'!$J$3:$J$3631,'Annual Additions'!J$1,'Retired and Cancelled'!$N$3:$N$3631,'Annual Additions'!$A27,'Retired and Cancelled'!$M$3:$M$3631,"RE")</f>
        <v>0</v>
      </c>
      <c r="K27" s="46">
        <f>SUMIFS(Operable!$K$3:$K$20070,Operable!$J$3:$J$20070,'Annual Additions'!K$1,Operable!$L$3:$L$20070,'Annual Additions'!$A27)+SUMIFS('Retired and Cancelled'!$L$3:$L$3631,'Retired and Cancelled'!$J$3:$J$3631,'Annual Additions'!K$1,'Retired and Cancelled'!$N$3:$N$3631,'Annual Additions'!$A27,'Retired and Cancelled'!$M$3:$M$3631,"RE")</f>
        <v>0</v>
      </c>
      <c r="L27" s="46">
        <f>SUMIFS(Operable!$K$3:$K$20070,Operable!$J$3:$J$20070,'Annual Additions'!L$1,Operable!$L$3:$L$20070,'Annual Additions'!$A27)+SUMIFS('Retired and Cancelled'!$L$3:$L$3631,'Retired and Cancelled'!$J$3:$J$3631,'Annual Additions'!L$1,'Retired and Cancelled'!$N$3:$N$3631,'Annual Additions'!$A27,'Retired and Cancelled'!$M$3:$M$3631,"RE")</f>
        <v>10.4</v>
      </c>
      <c r="M27" s="46">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s="46">
        <f>SUMIFS(Operable!$K$3:$K$20070,Operable!$J$3:$J$20070,'Annual Additions'!P$1,Operable!$L$3:$L$20070,'Annual Additions'!$A27)+SUMIFS('Retired and Cancelled'!$L$3:$L$3631,'Retired and Cancelled'!$J$3:$J$3631,'Annual Additions'!P$1,'Retired and Cancelled'!$N$3:$N$3631,'Annual Additions'!$A27,'Retired and Cancelled'!$M$3:$M$3631,"RE")</f>
        <v>0</v>
      </c>
      <c r="R27" s="50" t="s">
        <v>12112</v>
      </c>
      <c r="S27" s="50" t="s">
        <v>313</v>
      </c>
    </row>
    <row r="28" spans="1:24" x14ac:dyDescent="0.15">
      <c r="A28" s="46">
        <v>1926</v>
      </c>
      <c r="B28" s="46">
        <f>SUMIFS(Operable!$K$3:$K$20070,Operable!$J$3:$J$20070,'Annual Additions'!B$1,Operable!$L$3:$L$20070,'Annual Additions'!$A28)+SUMIFS('Retired and Cancelled'!$L$3:$L$3631,'Retired and Cancelled'!$J$3:$J$3631,'Annual Additions'!B$1,'Retired and Cancelled'!$N$3:$N$3631,'Annual Additions'!$A28,'Retired and Cancelled'!$M$3:$M$3631,"RE")</f>
        <v>0</v>
      </c>
      <c r="C28" s="46">
        <f>SUMIFS(Operable!$K$3:$K$20070,Operable!$J$3:$J$20070,'Annual Additions'!C$1,Operable!$L$3:$L$20070,'Annual Additions'!$A28)+SUMIFS('Retired and Cancelled'!$L$3:$L$3631,'Retired and Cancelled'!$J$3:$J$3631,'Annual Additions'!C$1,'Retired and Cancelled'!$N$3:$N$3631,'Annual Additions'!$A28,'Retired and Cancelled'!$M$3:$M$3631,"RE")</f>
        <v>0</v>
      </c>
      <c r="D28" s="46">
        <f>SUMIFS(Operable!$K$3:$K$20070,Operable!$J$3:$J$20070,'Annual Additions'!D$1,Operable!$L$3:$L$20070,'Annual Additions'!$A28)+SUMIFS('Retired and Cancelled'!$L$3:$L$3631,'Retired and Cancelled'!$J$3:$J$3631,'Annual Additions'!D$1,'Retired and Cancelled'!$N$3:$N$3631,'Annual Additions'!$A28,'Retired and Cancelled'!$M$3:$M$3631,"RE")</f>
        <v>0</v>
      </c>
      <c r="E28" s="46">
        <f>SUMIFS(Operable!$K$3:$K$20070,Operable!$J$3:$J$20070,'Annual Additions'!E$1,Operable!$L$3:$L$20070,'Annual Additions'!$A28)+SUMIFS('Retired and Cancelled'!$L$3:$L$3631,'Retired and Cancelled'!$J$3:$J$3631,'Annual Additions'!E$1,'Retired and Cancelled'!$N$3:$N$3631,'Annual Additions'!$A28,'Retired and Cancelled'!$M$3:$M$3631,"RE")</f>
        <v>0</v>
      </c>
      <c r="F28" s="46">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46">
        <f>SUMIFS(Operable!$K$3:$K$20070,Operable!$J$3:$J$20070,'Annual Additions'!G$1,Operable!$L$3:$L$20070,'Annual Additions'!$A28)+SUMIFS('Retired and Cancelled'!$L$3:$L$3631,'Retired and Cancelled'!$J$3:$J$3631,'Annual Additions'!G$1,'Retired and Cancelled'!$N$3:$N$3631,'Annual Additions'!$A28,'Retired and Cancelled'!$M$3:$M$3631,"RE")</f>
        <v>0</v>
      </c>
      <c r="H28" s="46">
        <f>SUMIFS(Operable!$K$3:$K$20070,Operable!$J$3:$J$20070,'Annual Additions'!H$1,Operable!$L$3:$L$20070,'Annual Additions'!$A28)+SUMIFS('Retired and Cancelled'!$L$3:$L$3631,'Retired and Cancelled'!$J$3:$J$3631,'Annual Additions'!H$1,'Retired and Cancelled'!$N$3:$N$3631,'Annual Additions'!$A28,'Retired and Cancelled'!$M$3:$M$3631,"RE")</f>
        <v>0</v>
      </c>
      <c r="I28" s="46">
        <f>SUMIFS(Operable!$K$3:$K$20070,Operable!$J$3:$J$20070,'Annual Additions'!I$1,Operable!$L$3:$L$20070,'Annual Additions'!$A28)+SUMIFS('Retired and Cancelled'!$L$3:$L$3631,'Retired and Cancelled'!$J$3:$J$3631,'Annual Additions'!I$1,'Retired and Cancelled'!$N$3:$N$3631,'Annual Additions'!$A28,'Retired and Cancelled'!$M$3:$M$3631,"RE")</f>
        <v>10</v>
      </c>
      <c r="J28" s="46">
        <f>SUMIFS(Operable!$K$3:$K$20070,Operable!$J$3:$J$20070,'Annual Additions'!J$1,Operable!$L$3:$L$20070,'Annual Additions'!$A28)+SUMIFS('Retired and Cancelled'!$L$3:$L$3631,'Retired and Cancelled'!$J$3:$J$3631,'Annual Additions'!J$1,'Retired and Cancelled'!$N$3:$N$3631,'Annual Additions'!$A28,'Retired and Cancelled'!$M$3:$M$3631,"RE")</f>
        <v>0</v>
      </c>
      <c r="K28" s="46">
        <f>SUMIFS(Operable!$K$3:$K$20070,Operable!$J$3:$J$20070,'Annual Additions'!K$1,Operable!$L$3:$L$20070,'Annual Additions'!$A28)+SUMIFS('Retired and Cancelled'!$L$3:$L$3631,'Retired and Cancelled'!$J$3:$J$3631,'Annual Additions'!K$1,'Retired and Cancelled'!$N$3:$N$3631,'Annual Additions'!$A28,'Retired and Cancelled'!$M$3:$M$3631,"RE")</f>
        <v>0</v>
      </c>
      <c r="L28" s="46">
        <f>SUMIFS(Operable!$K$3:$K$20070,Operable!$J$3:$J$20070,'Annual Additions'!L$1,Operable!$L$3:$L$20070,'Annual Additions'!$A28)+SUMIFS('Retired and Cancelled'!$L$3:$L$3631,'Retired and Cancelled'!$J$3:$J$3631,'Annual Additions'!L$1,'Retired and Cancelled'!$N$3:$N$3631,'Annual Additions'!$A28,'Retired and Cancelled'!$M$3:$M$3631,"RE")</f>
        <v>20</v>
      </c>
      <c r="M28" s="46">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s="46">
        <f>SUMIFS(Operable!$K$3:$K$20070,Operable!$J$3:$J$20070,'Annual Additions'!P$1,Operable!$L$3:$L$20070,'Annual Additions'!$A28)+SUMIFS('Retired and Cancelled'!$L$3:$L$3631,'Retired and Cancelled'!$J$3:$J$3631,'Annual Additions'!P$1,'Retired and Cancelled'!$N$3:$N$3631,'Annual Additions'!$A28,'Retired and Cancelled'!$M$3:$M$3631,"RE")</f>
        <v>0</v>
      </c>
    </row>
    <row r="29" spans="1:24" x14ac:dyDescent="0.15">
      <c r="A29" s="46">
        <v>1927</v>
      </c>
      <c r="B29" s="46">
        <f>SUMIFS(Operable!$K$3:$K$20070,Operable!$J$3:$J$20070,'Annual Additions'!B$1,Operable!$L$3:$L$20070,'Annual Additions'!$A29)+SUMIFS('Retired and Cancelled'!$L$3:$L$3631,'Retired and Cancelled'!$J$3:$J$3631,'Annual Additions'!B$1,'Retired and Cancelled'!$N$3:$N$3631,'Annual Additions'!$A29,'Retired and Cancelled'!$M$3:$M$3631,"RE")</f>
        <v>0</v>
      </c>
      <c r="C29" s="46">
        <f>SUMIFS(Operable!$K$3:$K$20070,Operable!$J$3:$J$20070,'Annual Additions'!C$1,Operable!$L$3:$L$20070,'Annual Additions'!$A29)+SUMIFS('Retired and Cancelled'!$L$3:$L$3631,'Retired and Cancelled'!$J$3:$J$3631,'Annual Additions'!C$1,'Retired and Cancelled'!$N$3:$N$3631,'Annual Additions'!$A29,'Retired and Cancelled'!$M$3:$M$3631,"RE")</f>
        <v>0</v>
      </c>
      <c r="D29" s="46">
        <f>SUMIFS(Operable!$K$3:$K$20070,Operable!$J$3:$J$20070,'Annual Additions'!D$1,Operable!$L$3:$L$20070,'Annual Additions'!$A29)+SUMIFS('Retired and Cancelled'!$L$3:$L$3631,'Retired and Cancelled'!$J$3:$J$3631,'Annual Additions'!D$1,'Retired and Cancelled'!$N$3:$N$3631,'Annual Additions'!$A29,'Retired and Cancelled'!$M$3:$M$3631,"RE")</f>
        <v>0</v>
      </c>
      <c r="E29" s="46">
        <f>SUMIFS(Operable!$K$3:$K$20070,Operable!$J$3:$J$20070,'Annual Additions'!E$1,Operable!$L$3:$L$20070,'Annual Additions'!$A29)+SUMIFS('Retired and Cancelled'!$L$3:$L$3631,'Retired and Cancelled'!$J$3:$J$3631,'Annual Additions'!E$1,'Retired and Cancelled'!$N$3:$N$3631,'Annual Additions'!$A29,'Retired and Cancelled'!$M$3:$M$3631,"RE")</f>
        <v>0</v>
      </c>
      <c r="F29" s="46">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46">
        <f>SUMIFS(Operable!$K$3:$K$20070,Operable!$J$3:$J$20070,'Annual Additions'!G$1,Operable!$L$3:$L$20070,'Annual Additions'!$A29)+SUMIFS('Retired and Cancelled'!$L$3:$L$3631,'Retired and Cancelled'!$J$3:$J$3631,'Annual Additions'!G$1,'Retired and Cancelled'!$N$3:$N$3631,'Annual Additions'!$A29,'Retired and Cancelled'!$M$3:$M$3631,"RE")</f>
        <v>0</v>
      </c>
      <c r="H29" s="46">
        <f>SUMIFS(Operable!$K$3:$K$20070,Operable!$J$3:$J$20070,'Annual Additions'!H$1,Operable!$L$3:$L$20070,'Annual Additions'!$A29)+SUMIFS('Retired and Cancelled'!$L$3:$L$3631,'Retired and Cancelled'!$J$3:$J$3631,'Annual Additions'!H$1,'Retired and Cancelled'!$N$3:$N$3631,'Annual Additions'!$A29,'Retired and Cancelled'!$M$3:$M$3631,"RE")</f>
        <v>0</v>
      </c>
      <c r="I29" s="46">
        <f>SUMIFS(Operable!$K$3:$K$20070,Operable!$J$3:$J$20070,'Annual Additions'!I$1,Operable!$L$3:$L$20070,'Annual Additions'!$A29)+SUMIFS('Retired and Cancelled'!$L$3:$L$3631,'Retired and Cancelled'!$J$3:$J$3631,'Annual Additions'!I$1,'Retired and Cancelled'!$N$3:$N$3631,'Annual Additions'!$A29,'Retired and Cancelled'!$M$3:$M$3631,"RE")</f>
        <v>8</v>
      </c>
      <c r="J29" s="46">
        <f>SUMIFS(Operable!$K$3:$K$20070,Operable!$J$3:$J$20070,'Annual Additions'!J$1,Operable!$L$3:$L$20070,'Annual Additions'!$A29)+SUMIFS('Retired and Cancelled'!$L$3:$L$3631,'Retired and Cancelled'!$J$3:$J$3631,'Annual Additions'!J$1,'Retired and Cancelled'!$N$3:$N$3631,'Annual Additions'!$A29,'Retired and Cancelled'!$M$3:$M$3631,"RE")</f>
        <v>0</v>
      </c>
      <c r="K29" s="46">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46">
        <f>SUMIFS(Operable!$K$3:$K$20070,Operable!$J$3:$J$20070,'Annual Additions'!L$1,Operable!$L$3:$L$20070,'Annual Additions'!$A29)+SUMIFS('Retired and Cancelled'!$L$3:$L$3631,'Retired and Cancelled'!$J$3:$J$3631,'Annual Additions'!L$1,'Retired and Cancelled'!$N$3:$N$3631,'Annual Additions'!$A29,'Retired and Cancelled'!$M$3:$M$3631,"RE")</f>
        <v>0</v>
      </c>
      <c r="M29" s="46">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s="46">
        <f>SUMIFS(Operable!$K$3:$K$20070,Operable!$J$3:$J$20070,'Annual Additions'!P$1,Operable!$L$3:$L$20070,'Annual Additions'!$A29)+SUMIFS('Retired and Cancelled'!$L$3:$L$3631,'Retired and Cancelled'!$J$3:$J$3631,'Annual Additions'!P$1,'Retired and Cancelled'!$N$3:$N$3631,'Annual Additions'!$A29,'Retired and Cancelled'!$M$3:$M$3631,"RE")</f>
        <v>0</v>
      </c>
      <c r="S29" s="51"/>
      <c r="W29" s="46" t="s">
        <v>21591</v>
      </c>
      <c r="X29" s="46" t="s">
        <v>21592</v>
      </c>
    </row>
    <row r="30" spans="1:24" x14ac:dyDescent="0.15">
      <c r="A30" s="46">
        <v>1928</v>
      </c>
      <c r="B30" s="46">
        <f>SUMIFS(Operable!$K$3:$K$20070,Operable!$J$3:$J$20070,'Annual Additions'!B$1,Operable!$L$3:$L$20070,'Annual Additions'!$A30)+SUMIFS('Retired and Cancelled'!$L$3:$L$3631,'Retired and Cancelled'!$J$3:$J$3631,'Annual Additions'!B$1,'Retired and Cancelled'!$N$3:$N$3631,'Annual Additions'!$A30,'Retired and Cancelled'!$M$3:$M$3631,"RE")</f>
        <v>0</v>
      </c>
      <c r="C30" s="46">
        <f>SUMIFS(Operable!$K$3:$K$20070,Operable!$J$3:$J$20070,'Annual Additions'!C$1,Operable!$L$3:$L$20070,'Annual Additions'!$A30)+SUMIFS('Retired and Cancelled'!$L$3:$L$3631,'Retired and Cancelled'!$J$3:$J$3631,'Annual Additions'!C$1,'Retired and Cancelled'!$N$3:$N$3631,'Annual Additions'!$A30,'Retired and Cancelled'!$M$3:$M$3631,"RE")</f>
        <v>0</v>
      </c>
      <c r="D30" s="46">
        <f>SUMIFS(Operable!$K$3:$K$20070,Operable!$J$3:$J$20070,'Annual Additions'!D$1,Operable!$L$3:$L$20070,'Annual Additions'!$A30)+SUMIFS('Retired and Cancelled'!$L$3:$L$3631,'Retired and Cancelled'!$J$3:$J$3631,'Annual Additions'!D$1,'Retired and Cancelled'!$N$3:$N$3631,'Annual Additions'!$A30,'Retired and Cancelled'!$M$3:$M$3631,"RE")</f>
        <v>0</v>
      </c>
      <c r="E30" s="46">
        <f>SUMIFS(Operable!$K$3:$K$20070,Operable!$J$3:$J$20070,'Annual Additions'!E$1,Operable!$L$3:$L$20070,'Annual Additions'!$A30)+SUMIFS('Retired and Cancelled'!$L$3:$L$3631,'Retired and Cancelled'!$J$3:$J$3631,'Annual Additions'!E$1,'Retired and Cancelled'!$N$3:$N$3631,'Annual Additions'!$A30,'Retired and Cancelled'!$M$3:$M$3631,"RE")</f>
        <v>0</v>
      </c>
      <c r="F30" s="46">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46">
        <f>SUMIFS(Operable!$K$3:$K$20070,Operable!$J$3:$J$20070,'Annual Additions'!G$1,Operable!$L$3:$L$20070,'Annual Additions'!$A30)+SUMIFS('Retired and Cancelled'!$L$3:$L$3631,'Retired and Cancelled'!$J$3:$J$3631,'Annual Additions'!G$1,'Retired and Cancelled'!$N$3:$N$3631,'Annual Additions'!$A30,'Retired and Cancelled'!$M$3:$M$3631,"RE")</f>
        <v>0</v>
      </c>
      <c r="H30" s="46">
        <f>SUMIFS(Operable!$K$3:$K$20070,Operable!$J$3:$J$20070,'Annual Additions'!H$1,Operable!$L$3:$L$20070,'Annual Additions'!$A30)+SUMIFS('Retired and Cancelled'!$L$3:$L$3631,'Retired and Cancelled'!$J$3:$J$3631,'Annual Additions'!H$1,'Retired and Cancelled'!$N$3:$N$3631,'Annual Additions'!$A30,'Retired and Cancelled'!$M$3:$M$3631,"RE")</f>
        <v>0</v>
      </c>
      <c r="I30" s="46">
        <f>SUMIFS(Operable!$K$3:$K$20070,Operable!$J$3:$J$20070,'Annual Additions'!I$1,Operable!$L$3:$L$20070,'Annual Additions'!$A30)+SUMIFS('Retired and Cancelled'!$L$3:$L$3631,'Retired and Cancelled'!$J$3:$J$3631,'Annual Additions'!I$1,'Retired and Cancelled'!$N$3:$N$3631,'Annual Additions'!$A30,'Retired and Cancelled'!$M$3:$M$3631,"RE")</f>
        <v>10</v>
      </c>
      <c r="J30" s="46">
        <f>SUMIFS(Operable!$K$3:$K$20070,Operable!$J$3:$J$20070,'Annual Additions'!J$1,Operable!$L$3:$L$20070,'Annual Additions'!$A30)+SUMIFS('Retired and Cancelled'!$L$3:$L$3631,'Retired and Cancelled'!$J$3:$J$3631,'Annual Additions'!J$1,'Retired and Cancelled'!$N$3:$N$3631,'Annual Additions'!$A30,'Retired and Cancelled'!$M$3:$M$3631,"RE")</f>
        <v>0</v>
      </c>
      <c r="K30" s="46">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46">
        <f>SUMIFS(Operable!$K$3:$K$20070,Operable!$J$3:$J$20070,'Annual Additions'!L$1,Operable!$L$3:$L$20070,'Annual Additions'!$A30)+SUMIFS('Retired and Cancelled'!$L$3:$L$3631,'Retired and Cancelled'!$J$3:$J$3631,'Annual Additions'!L$1,'Retired and Cancelled'!$N$3:$N$3631,'Annual Additions'!$A30,'Retired and Cancelled'!$M$3:$M$3631,"RE")</f>
        <v>6</v>
      </c>
      <c r="M30" s="46">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s="46">
        <f>SUMIFS(Operable!$K$3:$K$20070,Operable!$J$3:$J$20070,'Annual Additions'!P$1,Operable!$L$3:$L$20070,'Annual Additions'!$A30)+SUMIFS('Retired and Cancelled'!$L$3:$L$3631,'Retired and Cancelled'!$J$3:$J$3631,'Annual Additions'!P$1,'Retired and Cancelled'!$N$3:$N$3631,'Annual Additions'!$A30,'Retired and Cancelled'!$M$3:$M$3631,"RE")</f>
        <v>0</v>
      </c>
      <c r="T30" s="52"/>
      <c r="V30" s="46">
        <v>1990</v>
      </c>
      <c r="W30" s="46">
        <v>112.5</v>
      </c>
      <c r="X30" s="46">
        <v>112.5</v>
      </c>
    </row>
    <row r="31" spans="1:24" x14ac:dyDescent="0.15">
      <c r="A31" s="46">
        <v>1929</v>
      </c>
      <c r="B31" s="46">
        <f>SUMIFS(Operable!$K$3:$K$20070,Operable!$J$3:$J$20070,'Annual Additions'!B$1,Operable!$L$3:$L$20070,'Annual Additions'!$A31)+SUMIFS('Retired and Cancelled'!$L$3:$L$3631,'Retired and Cancelled'!$J$3:$J$3631,'Annual Additions'!B$1,'Retired and Cancelled'!$N$3:$N$3631,'Annual Additions'!$A31,'Retired and Cancelled'!$M$3:$M$3631,"RE")</f>
        <v>0</v>
      </c>
      <c r="C31" s="46">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46">
        <f>SUMIFS(Operable!$K$3:$K$20070,Operable!$J$3:$J$20070,'Annual Additions'!D$1,Operable!$L$3:$L$20070,'Annual Additions'!$A31)+SUMIFS('Retired and Cancelled'!$L$3:$L$3631,'Retired and Cancelled'!$J$3:$J$3631,'Annual Additions'!D$1,'Retired and Cancelled'!$N$3:$N$3631,'Annual Additions'!$A31,'Retired and Cancelled'!$M$3:$M$3631,"RE")</f>
        <v>0</v>
      </c>
      <c r="E31" s="46">
        <f>SUMIFS(Operable!$K$3:$K$20070,Operable!$J$3:$J$20070,'Annual Additions'!E$1,Operable!$L$3:$L$20070,'Annual Additions'!$A31)+SUMIFS('Retired and Cancelled'!$L$3:$L$3631,'Retired and Cancelled'!$J$3:$J$3631,'Annual Additions'!E$1,'Retired and Cancelled'!$N$3:$N$3631,'Annual Additions'!$A31,'Retired and Cancelled'!$M$3:$M$3631,"RE")</f>
        <v>0</v>
      </c>
      <c r="F31" s="46">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46">
        <f>SUMIFS(Operable!$K$3:$K$20070,Operable!$J$3:$J$20070,'Annual Additions'!G$1,Operable!$L$3:$L$20070,'Annual Additions'!$A31)+SUMIFS('Retired and Cancelled'!$L$3:$L$3631,'Retired and Cancelled'!$J$3:$J$3631,'Annual Additions'!G$1,'Retired and Cancelled'!$N$3:$N$3631,'Annual Additions'!$A31,'Retired and Cancelled'!$M$3:$M$3631,"RE")</f>
        <v>0</v>
      </c>
      <c r="H31" s="46">
        <f>SUMIFS(Operable!$K$3:$K$20070,Operable!$J$3:$J$20070,'Annual Additions'!H$1,Operable!$L$3:$L$20070,'Annual Additions'!$A31)+SUMIFS('Retired and Cancelled'!$L$3:$L$3631,'Retired and Cancelled'!$J$3:$J$3631,'Annual Additions'!H$1,'Retired and Cancelled'!$N$3:$N$3631,'Annual Additions'!$A31,'Retired and Cancelled'!$M$3:$M$3631,"RE")</f>
        <v>0</v>
      </c>
      <c r="I31" s="46">
        <f>SUMIFS(Operable!$K$3:$K$20070,Operable!$J$3:$J$20070,'Annual Additions'!I$1,Operable!$L$3:$L$20070,'Annual Additions'!$A31)+SUMIFS('Retired and Cancelled'!$L$3:$L$3631,'Retired and Cancelled'!$J$3:$J$3631,'Annual Additions'!I$1,'Retired and Cancelled'!$N$3:$N$3631,'Annual Additions'!$A31,'Retired and Cancelled'!$M$3:$M$3631,"RE")</f>
        <v>6</v>
      </c>
      <c r="J31" s="46">
        <f>SUMIFS(Operable!$K$3:$K$20070,Operable!$J$3:$J$20070,'Annual Additions'!J$1,Operable!$L$3:$L$20070,'Annual Additions'!$A31)+SUMIFS('Retired and Cancelled'!$L$3:$L$3631,'Retired and Cancelled'!$J$3:$J$3631,'Annual Additions'!J$1,'Retired and Cancelled'!$N$3:$N$3631,'Annual Additions'!$A31,'Retired and Cancelled'!$M$3:$M$3631,"RE")</f>
        <v>0</v>
      </c>
      <c r="K31" s="46">
        <f>SUMIFS(Operable!$K$3:$K$20070,Operable!$J$3:$J$20070,'Annual Additions'!K$1,Operable!$L$3:$L$20070,'Annual Additions'!$A31)+SUMIFS('Retired and Cancelled'!$L$3:$L$3631,'Retired and Cancelled'!$J$3:$J$3631,'Annual Additions'!K$1,'Retired and Cancelled'!$N$3:$N$3631,'Annual Additions'!$A31,'Retired and Cancelled'!$M$3:$M$3631,"RE")</f>
        <v>0.3</v>
      </c>
      <c r="L31" s="46">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46">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s="46">
        <f>SUMIFS(Operable!$K$3:$K$20070,Operable!$J$3:$J$20070,'Annual Additions'!P$1,Operable!$L$3:$L$20070,'Annual Additions'!$A31)+SUMIFS('Retired and Cancelled'!$L$3:$L$3631,'Retired and Cancelled'!$J$3:$J$3631,'Annual Additions'!P$1,'Retired and Cancelled'!$N$3:$N$3631,'Annual Additions'!$A31,'Retired and Cancelled'!$M$3:$M$3631,"RE")</f>
        <v>0</v>
      </c>
      <c r="T31" s="52"/>
      <c r="V31" s="46">
        <v>1991</v>
      </c>
      <c r="W31" s="46">
        <v>189.4</v>
      </c>
      <c r="X31" s="46">
        <v>76.900000000000006</v>
      </c>
    </row>
    <row r="32" spans="1:24" x14ac:dyDescent="0.15">
      <c r="A32" s="46">
        <v>1930</v>
      </c>
      <c r="B32" s="46">
        <f>SUMIFS(Operable!$K$3:$K$20070,Operable!$J$3:$J$20070,'Annual Additions'!B$1,Operable!$L$3:$L$20070,'Annual Additions'!$A32)+SUMIFS('Retired and Cancelled'!$L$3:$L$3631,'Retired and Cancelled'!$J$3:$J$3631,'Annual Additions'!B$1,'Retired and Cancelled'!$N$3:$N$3631,'Annual Additions'!$A32,'Retired and Cancelled'!$M$3:$M$3631,"RE")</f>
        <v>0</v>
      </c>
      <c r="C32" s="46">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46">
        <f>SUMIFS(Operable!$K$3:$K$20070,Operable!$J$3:$J$20070,'Annual Additions'!D$1,Operable!$L$3:$L$20070,'Annual Additions'!$A32)+SUMIFS('Retired and Cancelled'!$L$3:$L$3631,'Retired and Cancelled'!$J$3:$J$3631,'Annual Additions'!D$1,'Retired and Cancelled'!$N$3:$N$3631,'Annual Additions'!$A32,'Retired and Cancelled'!$M$3:$M$3631,"RE")</f>
        <v>0</v>
      </c>
      <c r="E32" s="46">
        <f>SUMIFS(Operable!$K$3:$K$20070,Operable!$J$3:$J$20070,'Annual Additions'!E$1,Operable!$L$3:$L$20070,'Annual Additions'!$A32)+SUMIFS('Retired and Cancelled'!$L$3:$L$3631,'Retired and Cancelled'!$J$3:$J$3631,'Annual Additions'!E$1,'Retired and Cancelled'!$N$3:$N$3631,'Annual Additions'!$A32,'Retired and Cancelled'!$M$3:$M$3631,"RE")</f>
        <v>0</v>
      </c>
      <c r="F32" s="46">
        <f>SUMIFS(Operable!$K$3:$K$20070,Operable!$J$3:$J$20070,'Annual Additions'!F$1,Operable!$L$3:$L$20070,'Annual Additions'!$A32)+SUMIFS('Retired and Cancelled'!$L$3:$L$3631,'Retired and Cancelled'!$J$3:$J$3631,'Annual Additions'!F$1,'Retired and Cancelled'!$N$3:$N$3631,'Annual Additions'!$A32,'Retired and Cancelled'!$M$3:$M$3631,"RE")</f>
        <v>803.8</v>
      </c>
      <c r="G32" s="46">
        <f>SUMIFS(Operable!$K$3:$K$20070,Operable!$J$3:$J$20070,'Annual Additions'!G$1,Operable!$L$3:$L$20070,'Annual Additions'!$A32)+SUMIFS('Retired and Cancelled'!$L$3:$L$3631,'Retired and Cancelled'!$J$3:$J$3631,'Annual Additions'!G$1,'Retired and Cancelled'!$N$3:$N$3631,'Annual Additions'!$A32,'Retired and Cancelled'!$M$3:$M$3631,"RE")</f>
        <v>0</v>
      </c>
      <c r="H32" s="46">
        <f>SUMIFS(Operable!$K$3:$K$20070,Operable!$J$3:$J$20070,'Annual Additions'!H$1,Operable!$L$3:$L$20070,'Annual Additions'!$A32)+SUMIFS('Retired and Cancelled'!$L$3:$L$3631,'Retired and Cancelled'!$J$3:$J$3631,'Annual Additions'!H$1,'Retired and Cancelled'!$N$3:$N$3631,'Annual Additions'!$A32,'Retired and Cancelled'!$M$3:$M$3631,"RE")</f>
        <v>0</v>
      </c>
      <c r="I32" s="46">
        <f>SUMIFS(Operable!$K$3:$K$20070,Operable!$J$3:$J$20070,'Annual Additions'!I$1,Operable!$L$3:$L$20070,'Annual Additions'!$A32)+SUMIFS('Retired and Cancelled'!$L$3:$L$3631,'Retired and Cancelled'!$J$3:$J$3631,'Annual Additions'!I$1,'Retired and Cancelled'!$N$3:$N$3631,'Annual Additions'!$A32,'Retired and Cancelled'!$M$3:$M$3631,"RE")</f>
        <v>9.5</v>
      </c>
      <c r="J32" s="46">
        <f>SUMIFS(Operable!$K$3:$K$20070,Operable!$J$3:$J$20070,'Annual Additions'!J$1,Operable!$L$3:$L$20070,'Annual Additions'!$A32)+SUMIFS('Retired and Cancelled'!$L$3:$L$3631,'Retired and Cancelled'!$J$3:$J$3631,'Annual Additions'!J$1,'Retired and Cancelled'!$N$3:$N$3631,'Annual Additions'!$A32,'Retired and Cancelled'!$M$3:$M$3631,"RE")</f>
        <v>0</v>
      </c>
      <c r="K32" s="46">
        <f>SUMIFS(Operable!$K$3:$K$20070,Operable!$J$3:$J$20070,'Annual Additions'!K$1,Operable!$L$3:$L$20070,'Annual Additions'!$A32)+SUMIFS('Retired and Cancelled'!$L$3:$L$3631,'Retired and Cancelled'!$J$3:$J$3631,'Annual Additions'!K$1,'Retired and Cancelled'!$N$3:$N$3631,'Annual Additions'!$A32,'Retired and Cancelled'!$M$3:$M$3631,"RE")</f>
        <v>57.2</v>
      </c>
      <c r="L32" s="46">
        <f>SUMIFS(Operable!$K$3:$K$20070,Operable!$J$3:$J$20070,'Annual Additions'!L$1,Operable!$L$3:$L$20070,'Annual Additions'!$A32)+SUMIFS('Retired and Cancelled'!$L$3:$L$3631,'Retired and Cancelled'!$J$3:$J$3631,'Annual Additions'!L$1,'Retired and Cancelled'!$N$3:$N$3631,'Annual Additions'!$A32,'Retired and Cancelled'!$M$3:$M$3631,"RE")</f>
        <v>13.6</v>
      </c>
      <c r="M32" s="46">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s="46">
        <f>SUMIFS(Operable!$K$3:$K$20070,Operable!$J$3:$J$20070,'Annual Additions'!P$1,Operable!$L$3:$L$20070,'Annual Additions'!$A32)+SUMIFS('Retired and Cancelled'!$L$3:$L$3631,'Retired and Cancelled'!$J$3:$J$3631,'Annual Additions'!P$1,'Retired and Cancelled'!$N$3:$N$3631,'Annual Additions'!$A32,'Retired and Cancelled'!$M$3:$M$3631,"RE")</f>
        <v>0</v>
      </c>
      <c r="T32" s="52"/>
      <c r="V32" s="46">
        <v>1992</v>
      </c>
      <c r="W32" s="46">
        <v>195.9</v>
      </c>
      <c r="X32" s="46">
        <v>6.5</v>
      </c>
    </row>
    <row r="33" spans="1:24" x14ac:dyDescent="0.15">
      <c r="A33" s="46">
        <v>1931</v>
      </c>
      <c r="B33" s="46">
        <f>SUMIFS(Operable!$K$3:$K$20070,Operable!$J$3:$J$20070,'Annual Additions'!B$1,Operable!$L$3:$L$20070,'Annual Additions'!$A33)+SUMIFS('Retired and Cancelled'!$L$3:$L$3631,'Retired and Cancelled'!$J$3:$J$3631,'Annual Additions'!B$1,'Retired and Cancelled'!$N$3:$N$3631,'Annual Additions'!$A33,'Retired and Cancelled'!$M$3:$M$3631,"RE")</f>
        <v>0</v>
      </c>
      <c r="C33" s="46">
        <f>SUMIFS(Operable!$K$3:$K$20070,Operable!$J$3:$J$20070,'Annual Additions'!C$1,Operable!$L$3:$L$20070,'Annual Additions'!$A33)+SUMIFS('Retired and Cancelled'!$L$3:$L$3631,'Retired and Cancelled'!$J$3:$J$3631,'Annual Additions'!C$1,'Retired and Cancelled'!$N$3:$N$3631,'Annual Additions'!$A33,'Retired and Cancelled'!$M$3:$M$3631,"RE")</f>
        <v>0</v>
      </c>
      <c r="D33" s="46">
        <f>SUMIFS(Operable!$K$3:$K$20070,Operable!$J$3:$J$20070,'Annual Additions'!D$1,Operable!$L$3:$L$20070,'Annual Additions'!$A33)+SUMIFS('Retired and Cancelled'!$L$3:$L$3631,'Retired and Cancelled'!$J$3:$J$3631,'Annual Additions'!D$1,'Retired and Cancelled'!$N$3:$N$3631,'Annual Additions'!$A33,'Retired and Cancelled'!$M$3:$M$3631,"RE")</f>
        <v>0</v>
      </c>
      <c r="E33" s="46">
        <f>SUMIFS(Operable!$K$3:$K$20070,Operable!$J$3:$J$20070,'Annual Additions'!E$1,Operable!$L$3:$L$20070,'Annual Additions'!$A33)+SUMIFS('Retired and Cancelled'!$L$3:$L$3631,'Retired and Cancelled'!$J$3:$J$3631,'Annual Additions'!E$1,'Retired and Cancelled'!$N$3:$N$3631,'Annual Additions'!$A33,'Retired and Cancelled'!$M$3:$M$3631,"RE")</f>
        <v>0</v>
      </c>
      <c r="F33" s="46">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46">
        <f>SUMIFS(Operable!$K$3:$K$20070,Operable!$J$3:$J$20070,'Annual Additions'!G$1,Operable!$L$3:$L$20070,'Annual Additions'!$A33)+SUMIFS('Retired and Cancelled'!$L$3:$L$3631,'Retired and Cancelled'!$J$3:$J$3631,'Annual Additions'!G$1,'Retired and Cancelled'!$N$3:$N$3631,'Annual Additions'!$A33,'Retired and Cancelled'!$M$3:$M$3631,"RE")</f>
        <v>0</v>
      </c>
      <c r="H33" s="46">
        <f>SUMIFS(Operable!$K$3:$K$20070,Operable!$J$3:$J$20070,'Annual Additions'!H$1,Operable!$L$3:$L$20070,'Annual Additions'!$A33)+SUMIFS('Retired and Cancelled'!$L$3:$L$3631,'Retired and Cancelled'!$J$3:$J$3631,'Annual Additions'!H$1,'Retired and Cancelled'!$N$3:$N$3631,'Annual Additions'!$A33,'Retired and Cancelled'!$M$3:$M$3631,"RE")</f>
        <v>0</v>
      </c>
      <c r="I33" s="46">
        <f>SUMIFS(Operable!$K$3:$K$20070,Operable!$J$3:$J$20070,'Annual Additions'!I$1,Operable!$L$3:$L$20070,'Annual Additions'!$A33)+SUMIFS('Retired and Cancelled'!$L$3:$L$3631,'Retired and Cancelled'!$J$3:$J$3631,'Annual Additions'!I$1,'Retired and Cancelled'!$N$3:$N$3631,'Annual Additions'!$A33,'Retired and Cancelled'!$M$3:$M$3631,"RE")</f>
        <v>10</v>
      </c>
      <c r="J33" s="46">
        <f>SUMIFS(Operable!$K$3:$K$20070,Operable!$J$3:$J$20070,'Annual Additions'!J$1,Operable!$L$3:$L$20070,'Annual Additions'!$A33)+SUMIFS('Retired and Cancelled'!$L$3:$L$3631,'Retired and Cancelled'!$J$3:$J$3631,'Annual Additions'!J$1,'Retired and Cancelled'!$N$3:$N$3631,'Annual Additions'!$A33,'Retired and Cancelled'!$M$3:$M$3631,"RE")</f>
        <v>0</v>
      </c>
      <c r="K33" s="46">
        <f>SUMIFS(Operable!$K$3:$K$20070,Operable!$J$3:$J$20070,'Annual Additions'!K$1,Operable!$L$3:$L$20070,'Annual Additions'!$A33)+SUMIFS('Retired and Cancelled'!$L$3:$L$3631,'Retired and Cancelled'!$J$3:$J$3631,'Annual Additions'!K$1,'Retired and Cancelled'!$N$3:$N$3631,'Annual Additions'!$A33,'Retired and Cancelled'!$M$3:$M$3631,"RE")</f>
        <v>25.6</v>
      </c>
      <c r="L33" s="46">
        <f>SUMIFS(Operable!$K$3:$K$20070,Operable!$J$3:$J$20070,'Annual Additions'!L$1,Operable!$L$3:$L$20070,'Annual Additions'!$A33)+SUMIFS('Retired and Cancelled'!$L$3:$L$3631,'Retired and Cancelled'!$J$3:$J$3631,'Annual Additions'!L$1,'Retired and Cancelled'!$N$3:$N$3631,'Annual Additions'!$A33,'Retired and Cancelled'!$M$3:$M$3631,"RE")</f>
        <v>0</v>
      </c>
      <c r="M33" s="46">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s="46">
        <f>SUMIFS(Operable!$K$3:$K$20070,Operable!$J$3:$J$20070,'Annual Additions'!P$1,Operable!$L$3:$L$20070,'Annual Additions'!$A33)+SUMIFS('Retired and Cancelled'!$L$3:$L$3631,'Retired and Cancelled'!$J$3:$J$3631,'Annual Additions'!P$1,'Retired and Cancelled'!$N$3:$N$3631,'Annual Additions'!$A33,'Retired and Cancelled'!$M$3:$M$3631,"RE")</f>
        <v>0</v>
      </c>
      <c r="T33" s="52"/>
      <c r="V33" s="46">
        <v>1993</v>
      </c>
      <c r="W33" s="46">
        <v>200.1</v>
      </c>
      <c r="X33" s="46">
        <v>4.2</v>
      </c>
    </row>
    <row r="34" spans="1:24" x14ac:dyDescent="0.15">
      <c r="A34" s="46">
        <v>1932</v>
      </c>
      <c r="B34" s="46">
        <f>SUMIFS(Operable!$K$3:$K$20070,Operable!$J$3:$J$20070,'Annual Additions'!B$1,Operable!$L$3:$L$20070,'Annual Additions'!$A34)+SUMIFS('Retired and Cancelled'!$L$3:$L$3631,'Retired and Cancelled'!$J$3:$J$3631,'Annual Additions'!B$1,'Retired and Cancelled'!$N$3:$N$3631,'Annual Additions'!$A34,'Retired and Cancelled'!$M$3:$M$3631,"RE")</f>
        <v>0</v>
      </c>
      <c r="C34" s="46">
        <f>SUMIFS(Operable!$K$3:$K$20070,Operable!$J$3:$J$20070,'Annual Additions'!C$1,Operable!$L$3:$L$20070,'Annual Additions'!$A34)+SUMIFS('Retired and Cancelled'!$L$3:$L$3631,'Retired and Cancelled'!$J$3:$J$3631,'Annual Additions'!C$1,'Retired and Cancelled'!$N$3:$N$3631,'Annual Additions'!$A34,'Retired and Cancelled'!$M$3:$M$3631,"RE")</f>
        <v>0</v>
      </c>
      <c r="D34" s="46">
        <f>SUMIFS(Operable!$K$3:$K$20070,Operable!$J$3:$J$20070,'Annual Additions'!D$1,Operable!$L$3:$L$20070,'Annual Additions'!$A34)+SUMIFS('Retired and Cancelled'!$L$3:$L$3631,'Retired and Cancelled'!$J$3:$J$3631,'Annual Additions'!D$1,'Retired and Cancelled'!$N$3:$N$3631,'Annual Additions'!$A34,'Retired and Cancelled'!$M$3:$M$3631,"RE")</f>
        <v>0</v>
      </c>
      <c r="E34" s="46">
        <f>SUMIFS(Operable!$K$3:$K$20070,Operable!$J$3:$J$20070,'Annual Additions'!E$1,Operable!$L$3:$L$20070,'Annual Additions'!$A34)+SUMIFS('Retired and Cancelled'!$L$3:$L$3631,'Retired and Cancelled'!$J$3:$J$3631,'Annual Additions'!E$1,'Retired and Cancelled'!$N$3:$N$3631,'Annual Additions'!$A34,'Retired and Cancelled'!$M$3:$M$3631,"RE")</f>
        <v>0</v>
      </c>
      <c r="F34" s="46">
        <f>SUMIFS(Operable!$K$3:$K$20070,Operable!$J$3:$J$20070,'Annual Additions'!F$1,Operable!$L$3:$L$20070,'Annual Additions'!$A34)+SUMIFS('Retired and Cancelled'!$L$3:$L$3631,'Retired and Cancelled'!$J$3:$J$3631,'Annual Additions'!F$1,'Retired and Cancelled'!$N$3:$N$3631,'Annual Additions'!$A34,'Retired and Cancelled'!$M$3:$M$3631,"RE")</f>
        <v>267.3</v>
      </c>
      <c r="G34" s="46">
        <f>SUMIFS(Operable!$K$3:$K$20070,Operable!$J$3:$J$20070,'Annual Additions'!G$1,Operable!$L$3:$L$20070,'Annual Additions'!$A34)+SUMIFS('Retired and Cancelled'!$L$3:$L$3631,'Retired and Cancelled'!$J$3:$J$3631,'Annual Additions'!G$1,'Retired and Cancelled'!$N$3:$N$3631,'Annual Additions'!$A34,'Retired and Cancelled'!$M$3:$M$3631,"RE")</f>
        <v>0</v>
      </c>
      <c r="H34" s="46">
        <f>SUMIFS(Operable!$K$3:$K$20070,Operable!$J$3:$J$20070,'Annual Additions'!H$1,Operable!$L$3:$L$20070,'Annual Additions'!$A34)+SUMIFS('Retired and Cancelled'!$L$3:$L$3631,'Retired and Cancelled'!$J$3:$J$3631,'Annual Additions'!H$1,'Retired and Cancelled'!$N$3:$N$3631,'Annual Additions'!$A34,'Retired and Cancelled'!$M$3:$M$3631,"RE")</f>
        <v>0</v>
      </c>
      <c r="I34" s="46">
        <f>SUMIFS(Operable!$K$3:$K$20070,Operable!$J$3:$J$20070,'Annual Additions'!I$1,Operable!$L$3:$L$20070,'Annual Additions'!$A34)+SUMIFS('Retired and Cancelled'!$L$3:$L$3631,'Retired and Cancelled'!$J$3:$J$3631,'Annual Additions'!I$1,'Retired and Cancelled'!$N$3:$N$3631,'Annual Additions'!$A34,'Retired and Cancelled'!$M$3:$M$3631,"RE")</f>
        <v>0</v>
      </c>
      <c r="J34" s="46">
        <f>SUMIFS(Operable!$K$3:$K$20070,Operable!$J$3:$J$20070,'Annual Additions'!J$1,Operable!$L$3:$L$20070,'Annual Additions'!$A34)+SUMIFS('Retired and Cancelled'!$L$3:$L$3631,'Retired and Cancelled'!$J$3:$J$3631,'Annual Additions'!J$1,'Retired and Cancelled'!$N$3:$N$3631,'Annual Additions'!$A34,'Retired and Cancelled'!$M$3:$M$3631,"RE")</f>
        <v>0</v>
      </c>
      <c r="K34" s="46">
        <f>SUMIFS(Operable!$K$3:$K$20070,Operable!$J$3:$J$20070,'Annual Additions'!K$1,Operable!$L$3:$L$20070,'Annual Additions'!$A34)+SUMIFS('Retired and Cancelled'!$L$3:$L$3631,'Retired and Cancelled'!$J$3:$J$3631,'Annual Additions'!K$1,'Retired and Cancelled'!$N$3:$N$3631,'Annual Additions'!$A34,'Retired and Cancelled'!$M$3:$M$3631,"RE")</f>
        <v>1.9</v>
      </c>
      <c r="L34" s="46">
        <f>SUMIFS(Operable!$K$3:$K$20070,Operable!$J$3:$J$20070,'Annual Additions'!L$1,Operable!$L$3:$L$20070,'Annual Additions'!$A34)+SUMIFS('Retired and Cancelled'!$L$3:$L$3631,'Retired and Cancelled'!$J$3:$J$3631,'Annual Additions'!L$1,'Retired and Cancelled'!$N$3:$N$3631,'Annual Additions'!$A34,'Retired and Cancelled'!$M$3:$M$3631,"RE")</f>
        <v>0</v>
      </c>
      <c r="M34" s="46">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s="46">
        <f>SUMIFS(Operable!$K$3:$K$20070,Operable!$J$3:$J$20070,'Annual Additions'!P$1,Operable!$L$3:$L$20070,'Annual Additions'!$A34)+SUMIFS('Retired and Cancelled'!$L$3:$L$3631,'Retired and Cancelled'!$J$3:$J$3631,'Annual Additions'!P$1,'Retired and Cancelled'!$N$3:$N$3631,'Annual Additions'!$A34,'Retired and Cancelled'!$M$3:$M$3631,"RE")</f>
        <v>0</v>
      </c>
      <c r="T34" s="52"/>
      <c r="V34" s="46">
        <v>1994</v>
      </c>
      <c r="W34" s="46">
        <v>324.5</v>
      </c>
      <c r="X34" s="46">
        <v>124.39999999999999</v>
      </c>
    </row>
    <row r="35" spans="1:24" x14ac:dyDescent="0.15">
      <c r="A35" s="46">
        <v>1933</v>
      </c>
      <c r="B35" s="46">
        <f>SUMIFS(Operable!$K$3:$K$20070,Operable!$J$3:$J$20070,'Annual Additions'!B$1,Operable!$L$3:$L$20070,'Annual Additions'!$A35)+SUMIFS('Retired and Cancelled'!$L$3:$L$3631,'Retired and Cancelled'!$J$3:$J$3631,'Annual Additions'!B$1,'Retired and Cancelled'!$N$3:$N$3631,'Annual Additions'!$A35,'Retired and Cancelled'!$M$3:$M$3631,"RE")</f>
        <v>0</v>
      </c>
      <c r="C35" s="46">
        <f>SUMIFS(Operable!$K$3:$K$20070,Operable!$J$3:$J$20070,'Annual Additions'!C$1,Operable!$L$3:$L$20070,'Annual Additions'!$A35)+SUMIFS('Retired and Cancelled'!$L$3:$L$3631,'Retired and Cancelled'!$J$3:$J$3631,'Annual Additions'!C$1,'Retired and Cancelled'!$N$3:$N$3631,'Annual Additions'!$A35,'Retired and Cancelled'!$M$3:$M$3631,"RE")</f>
        <v>2.8</v>
      </c>
      <c r="D35" s="46">
        <f>SUMIFS(Operable!$K$3:$K$20070,Operable!$J$3:$J$20070,'Annual Additions'!D$1,Operable!$L$3:$L$20070,'Annual Additions'!$A35)+SUMIFS('Retired and Cancelled'!$L$3:$L$3631,'Retired and Cancelled'!$J$3:$J$3631,'Annual Additions'!D$1,'Retired and Cancelled'!$N$3:$N$3631,'Annual Additions'!$A35,'Retired and Cancelled'!$M$3:$M$3631,"RE")</f>
        <v>0</v>
      </c>
      <c r="E35" s="46">
        <f>SUMIFS(Operable!$K$3:$K$20070,Operable!$J$3:$J$20070,'Annual Additions'!E$1,Operable!$L$3:$L$20070,'Annual Additions'!$A35)+SUMIFS('Retired and Cancelled'!$L$3:$L$3631,'Retired and Cancelled'!$J$3:$J$3631,'Annual Additions'!E$1,'Retired and Cancelled'!$N$3:$N$3631,'Annual Additions'!$A35,'Retired and Cancelled'!$M$3:$M$3631,"RE")</f>
        <v>0</v>
      </c>
      <c r="F35" s="46">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46">
        <f>SUMIFS(Operable!$K$3:$K$20070,Operable!$J$3:$J$20070,'Annual Additions'!G$1,Operable!$L$3:$L$20070,'Annual Additions'!$A35)+SUMIFS('Retired and Cancelled'!$L$3:$L$3631,'Retired and Cancelled'!$J$3:$J$3631,'Annual Additions'!G$1,'Retired and Cancelled'!$N$3:$N$3631,'Annual Additions'!$A35,'Retired and Cancelled'!$M$3:$M$3631,"RE")</f>
        <v>0</v>
      </c>
      <c r="H35" s="46">
        <f>SUMIFS(Operable!$K$3:$K$20070,Operable!$J$3:$J$20070,'Annual Additions'!H$1,Operable!$L$3:$L$20070,'Annual Additions'!$A35)+SUMIFS('Retired and Cancelled'!$L$3:$L$3631,'Retired and Cancelled'!$J$3:$J$3631,'Annual Additions'!H$1,'Retired and Cancelled'!$N$3:$N$3631,'Annual Additions'!$A35,'Retired and Cancelled'!$M$3:$M$3631,"RE")</f>
        <v>0</v>
      </c>
      <c r="I35" s="46">
        <f>SUMIFS(Operable!$K$3:$K$20070,Operable!$J$3:$J$20070,'Annual Additions'!I$1,Operable!$L$3:$L$20070,'Annual Additions'!$A35)+SUMIFS('Retired and Cancelled'!$L$3:$L$3631,'Retired and Cancelled'!$J$3:$J$3631,'Annual Additions'!I$1,'Retired and Cancelled'!$N$3:$N$3631,'Annual Additions'!$A35,'Retired and Cancelled'!$M$3:$M$3631,"RE")</f>
        <v>0</v>
      </c>
      <c r="J35" s="46">
        <f>SUMIFS(Operable!$K$3:$K$20070,Operable!$J$3:$J$20070,'Annual Additions'!J$1,Operable!$L$3:$L$20070,'Annual Additions'!$A35)+SUMIFS('Retired and Cancelled'!$L$3:$L$3631,'Retired and Cancelled'!$J$3:$J$3631,'Annual Additions'!J$1,'Retired and Cancelled'!$N$3:$N$3631,'Annual Additions'!$A35,'Retired and Cancelled'!$M$3:$M$3631,"RE")</f>
        <v>0</v>
      </c>
      <c r="K35" s="46">
        <f>SUMIFS(Operable!$K$3:$K$20070,Operable!$J$3:$J$20070,'Annual Additions'!K$1,Operable!$L$3:$L$20070,'Annual Additions'!$A35)+SUMIFS('Retired and Cancelled'!$L$3:$L$3631,'Retired and Cancelled'!$J$3:$J$3631,'Annual Additions'!K$1,'Retired and Cancelled'!$N$3:$N$3631,'Annual Additions'!$A35,'Retired and Cancelled'!$M$3:$M$3631,"RE")</f>
        <v>18</v>
      </c>
      <c r="L35" s="46">
        <f>SUMIFS(Operable!$K$3:$K$20070,Operable!$J$3:$J$20070,'Annual Additions'!L$1,Operable!$L$3:$L$20070,'Annual Additions'!$A35)+SUMIFS('Retired and Cancelled'!$L$3:$L$3631,'Retired and Cancelled'!$J$3:$J$3631,'Annual Additions'!L$1,'Retired and Cancelled'!$N$3:$N$3631,'Annual Additions'!$A35,'Retired and Cancelled'!$M$3:$M$3631,"RE")</f>
        <v>2.8</v>
      </c>
      <c r="M35" s="46">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s="46">
        <f>SUMIFS(Operable!$K$3:$K$20070,Operable!$J$3:$J$20070,'Annual Additions'!P$1,Operable!$L$3:$L$20070,'Annual Additions'!$A35)+SUMIFS('Retired and Cancelled'!$L$3:$L$3631,'Retired and Cancelled'!$J$3:$J$3631,'Annual Additions'!P$1,'Retired and Cancelled'!$N$3:$N$3631,'Annual Additions'!$A35,'Retired and Cancelled'!$M$3:$M$3631,"RE")</f>
        <v>0</v>
      </c>
      <c r="T35" s="52"/>
      <c r="V35" s="46">
        <v>1995</v>
      </c>
      <c r="W35" s="46">
        <v>324.5</v>
      </c>
      <c r="X35" s="46">
        <v>0</v>
      </c>
    </row>
    <row r="36" spans="1:24" x14ac:dyDescent="0.15">
      <c r="A36" s="46">
        <v>1934</v>
      </c>
      <c r="B36" s="46">
        <f>SUMIFS(Operable!$K$3:$K$20070,Operable!$J$3:$J$20070,'Annual Additions'!B$1,Operable!$L$3:$L$20070,'Annual Additions'!$A36)+SUMIFS('Retired and Cancelled'!$L$3:$L$3631,'Retired and Cancelled'!$J$3:$J$3631,'Annual Additions'!B$1,'Retired and Cancelled'!$N$3:$N$3631,'Annual Additions'!$A36,'Retired and Cancelled'!$M$3:$M$3631,"RE")</f>
        <v>0</v>
      </c>
      <c r="C36" s="46">
        <f>SUMIFS(Operable!$K$3:$K$20070,Operable!$J$3:$J$20070,'Annual Additions'!C$1,Operable!$L$3:$L$20070,'Annual Additions'!$A36)+SUMIFS('Retired and Cancelled'!$L$3:$L$3631,'Retired and Cancelled'!$J$3:$J$3631,'Annual Additions'!C$1,'Retired and Cancelled'!$N$3:$N$3631,'Annual Additions'!$A36,'Retired and Cancelled'!$M$3:$M$3631,"RE")</f>
        <v>3</v>
      </c>
      <c r="D36" s="46">
        <f>SUMIFS(Operable!$K$3:$K$20070,Operable!$J$3:$J$20070,'Annual Additions'!D$1,Operable!$L$3:$L$20070,'Annual Additions'!$A36)+SUMIFS('Retired and Cancelled'!$L$3:$L$3631,'Retired and Cancelled'!$J$3:$J$3631,'Annual Additions'!D$1,'Retired and Cancelled'!$N$3:$N$3631,'Annual Additions'!$A36,'Retired and Cancelled'!$M$3:$M$3631,"RE")</f>
        <v>0</v>
      </c>
      <c r="E36" s="46">
        <f>SUMIFS(Operable!$K$3:$K$20070,Operable!$J$3:$J$20070,'Annual Additions'!E$1,Operable!$L$3:$L$20070,'Annual Additions'!$A36)+SUMIFS('Retired and Cancelled'!$L$3:$L$3631,'Retired and Cancelled'!$J$3:$J$3631,'Annual Additions'!E$1,'Retired and Cancelled'!$N$3:$N$3631,'Annual Additions'!$A36,'Retired and Cancelled'!$M$3:$M$3631,"RE")</f>
        <v>0</v>
      </c>
      <c r="F36" s="4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46">
        <f>SUMIFS(Operable!$K$3:$K$20070,Operable!$J$3:$J$20070,'Annual Additions'!G$1,Operable!$L$3:$L$20070,'Annual Additions'!$A36)+SUMIFS('Retired and Cancelled'!$L$3:$L$3631,'Retired and Cancelled'!$J$3:$J$3631,'Annual Additions'!G$1,'Retired and Cancelled'!$N$3:$N$3631,'Annual Additions'!$A36,'Retired and Cancelled'!$M$3:$M$3631,"RE")</f>
        <v>0</v>
      </c>
      <c r="H36" s="46">
        <f>SUMIFS(Operable!$K$3:$K$20070,Operable!$J$3:$J$20070,'Annual Additions'!H$1,Operable!$L$3:$L$20070,'Annual Additions'!$A36)+SUMIFS('Retired and Cancelled'!$L$3:$L$3631,'Retired and Cancelled'!$J$3:$J$3631,'Annual Additions'!H$1,'Retired and Cancelled'!$N$3:$N$3631,'Annual Additions'!$A36,'Retired and Cancelled'!$M$3:$M$3631,"RE")</f>
        <v>0</v>
      </c>
      <c r="I36" s="46">
        <f>SUMIFS(Operable!$K$3:$K$20070,Operable!$J$3:$J$20070,'Annual Additions'!I$1,Operable!$L$3:$L$20070,'Annual Additions'!$A36)+SUMIFS('Retired and Cancelled'!$L$3:$L$3631,'Retired and Cancelled'!$J$3:$J$3631,'Annual Additions'!I$1,'Retired and Cancelled'!$N$3:$N$3631,'Annual Additions'!$A36,'Retired and Cancelled'!$M$3:$M$3631,"RE")</f>
        <v>2.8</v>
      </c>
      <c r="J36" s="46">
        <f>SUMIFS(Operable!$K$3:$K$20070,Operable!$J$3:$J$20070,'Annual Additions'!J$1,Operable!$L$3:$L$20070,'Annual Additions'!$A36)+SUMIFS('Retired and Cancelled'!$L$3:$L$3631,'Retired and Cancelled'!$J$3:$J$3631,'Annual Additions'!J$1,'Retired and Cancelled'!$N$3:$N$3631,'Annual Additions'!$A36,'Retired and Cancelled'!$M$3:$M$3631,"RE")</f>
        <v>0</v>
      </c>
      <c r="K36" s="46">
        <f>SUMIFS(Operable!$K$3:$K$20070,Operable!$J$3:$J$20070,'Annual Additions'!K$1,Operable!$L$3:$L$20070,'Annual Additions'!$A36)+SUMIFS('Retired and Cancelled'!$L$3:$L$3631,'Retired and Cancelled'!$J$3:$J$3631,'Annual Additions'!K$1,'Retired and Cancelled'!$N$3:$N$3631,'Annual Additions'!$A36,'Retired and Cancelled'!$M$3:$M$3631,"RE")</f>
        <v>1.7</v>
      </c>
      <c r="L36" s="46">
        <f>SUMIFS(Operable!$K$3:$K$20070,Operable!$J$3:$J$20070,'Annual Additions'!L$1,Operable!$L$3:$L$20070,'Annual Additions'!$A36)+SUMIFS('Retired and Cancelled'!$L$3:$L$3631,'Retired and Cancelled'!$J$3:$J$3631,'Annual Additions'!L$1,'Retired and Cancelled'!$N$3:$N$3631,'Annual Additions'!$A36,'Retired and Cancelled'!$M$3:$M$3631,"RE")</f>
        <v>0</v>
      </c>
      <c r="M36" s="4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s="46">
        <f>SUMIFS(Operable!$K$3:$K$20070,Operable!$J$3:$J$20070,'Annual Additions'!P$1,Operable!$L$3:$L$20070,'Annual Additions'!$A36)+SUMIFS('Retired and Cancelled'!$L$3:$L$3631,'Retired and Cancelled'!$J$3:$J$3631,'Annual Additions'!P$1,'Retired and Cancelled'!$N$3:$N$3631,'Annual Additions'!$A36,'Retired and Cancelled'!$M$3:$M$3631,"RE")</f>
        <v>0</v>
      </c>
      <c r="T36" s="52"/>
      <c r="V36" s="46">
        <v>1996</v>
      </c>
      <c r="W36" s="46">
        <v>324.5</v>
      </c>
      <c r="X36" s="46">
        <v>0</v>
      </c>
    </row>
    <row r="37" spans="1:24" x14ac:dyDescent="0.15">
      <c r="A37" s="46">
        <v>1935</v>
      </c>
      <c r="B37" s="46">
        <f>SUMIFS(Operable!$K$3:$K$20070,Operable!$J$3:$J$20070,'Annual Additions'!B$1,Operable!$L$3:$L$20070,'Annual Additions'!$A37)+SUMIFS('Retired and Cancelled'!$L$3:$L$3631,'Retired and Cancelled'!$J$3:$J$3631,'Annual Additions'!B$1,'Retired and Cancelled'!$N$3:$N$3631,'Annual Additions'!$A37,'Retired and Cancelled'!$M$3:$M$3631,"RE")</f>
        <v>0</v>
      </c>
      <c r="C37" s="46">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46">
        <f>SUMIFS(Operable!$K$3:$K$20070,Operable!$J$3:$J$20070,'Annual Additions'!D$1,Operable!$L$3:$L$20070,'Annual Additions'!$A37)+SUMIFS('Retired and Cancelled'!$L$3:$L$3631,'Retired and Cancelled'!$J$3:$J$3631,'Annual Additions'!D$1,'Retired and Cancelled'!$N$3:$N$3631,'Annual Additions'!$A37,'Retired and Cancelled'!$M$3:$M$3631,"RE")</f>
        <v>0</v>
      </c>
      <c r="E37" s="46">
        <f>SUMIFS(Operable!$K$3:$K$20070,Operable!$J$3:$J$20070,'Annual Additions'!E$1,Operable!$L$3:$L$20070,'Annual Additions'!$A37)+SUMIFS('Retired and Cancelled'!$L$3:$L$3631,'Retired and Cancelled'!$J$3:$J$3631,'Annual Additions'!E$1,'Retired and Cancelled'!$N$3:$N$3631,'Annual Additions'!$A37,'Retired and Cancelled'!$M$3:$M$3631,"RE")</f>
        <v>0</v>
      </c>
      <c r="F37" s="46">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46">
        <f>SUMIFS(Operable!$K$3:$K$20070,Operable!$J$3:$J$20070,'Annual Additions'!G$1,Operable!$L$3:$L$20070,'Annual Additions'!$A37)+SUMIFS('Retired and Cancelled'!$L$3:$L$3631,'Retired and Cancelled'!$J$3:$J$3631,'Annual Additions'!G$1,'Retired and Cancelled'!$N$3:$N$3631,'Annual Additions'!$A37,'Retired and Cancelled'!$M$3:$M$3631,"RE")</f>
        <v>0</v>
      </c>
      <c r="H37" s="46">
        <f>SUMIFS(Operable!$K$3:$K$20070,Operable!$J$3:$J$20070,'Annual Additions'!H$1,Operable!$L$3:$L$20070,'Annual Additions'!$A37)+SUMIFS('Retired and Cancelled'!$L$3:$L$3631,'Retired and Cancelled'!$J$3:$J$3631,'Annual Additions'!H$1,'Retired and Cancelled'!$N$3:$N$3631,'Annual Additions'!$A37,'Retired and Cancelled'!$M$3:$M$3631,"RE")</f>
        <v>0</v>
      </c>
      <c r="I37" s="46">
        <f>SUMIFS(Operable!$K$3:$K$20070,Operable!$J$3:$J$20070,'Annual Additions'!I$1,Operable!$L$3:$L$20070,'Annual Additions'!$A37)+SUMIFS('Retired and Cancelled'!$L$3:$L$3631,'Retired and Cancelled'!$J$3:$J$3631,'Annual Additions'!I$1,'Retired and Cancelled'!$N$3:$N$3631,'Annual Additions'!$A37,'Retired and Cancelled'!$M$3:$M$3631,"RE")</f>
        <v>0</v>
      </c>
      <c r="J37" s="46">
        <f>SUMIFS(Operable!$K$3:$K$20070,Operable!$J$3:$J$20070,'Annual Additions'!J$1,Operable!$L$3:$L$20070,'Annual Additions'!$A37)+SUMIFS('Retired and Cancelled'!$L$3:$L$3631,'Retired and Cancelled'!$J$3:$J$3631,'Annual Additions'!J$1,'Retired and Cancelled'!$N$3:$N$3631,'Annual Additions'!$A37,'Retired and Cancelled'!$M$3:$M$3631,"RE")</f>
        <v>0</v>
      </c>
      <c r="K37" s="46">
        <f>SUMIFS(Operable!$K$3:$K$20070,Operable!$J$3:$J$20070,'Annual Additions'!K$1,Operable!$L$3:$L$20070,'Annual Additions'!$A37)+SUMIFS('Retired and Cancelled'!$L$3:$L$3631,'Retired and Cancelled'!$J$3:$J$3631,'Annual Additions'!K$1,'Retired and Cancelled'!$N$3:$N$3631,'Annual Additions'!$A37,'Retired and Cancelled'!$M$3:$M$3631,"RE")</f>
        <v>1</v>
      </c>
      <c r="L37" s="46">
        <f>SUMIFS(Operable!$K$3:$K$20070,Operable!$J$3:$J$20070,'Annual Additions'!L$1,Operable!$L$3:$L$20070,'Annual Additions'!$A37)+SUMIFS('Retired and Cancelled'!$L$3:$L$3631,'Retired and Cancelled'!$J$3:$J$3631,'Annual Additions'!L$1,'Retired and Cancelled'!$N$3:$N$3631,'Annual Additions'!$A37,'Retired and Cancelled'!$M$3:$M$3631,"RE")</f>
        <v>0</v>
      </c>
      <c r="M37" s="46">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s="46">
        <f>SUMIFS(Operable!$K$3:$K$20070,Operable!$J$3:$J$20070,'Annual Additions'!P$1,Operable!$L$3:$L$20070,'Annual Additions'!$A37)+SUMIFS('Retired and Cancelled'!$L$3:$L$3631,'Retired and Cancelled'!$J$3:$J$3631,'Annual Additions'!P$1,'Retired and Cancelled'!$N$3:$N$3631,'Annual Additions'!$A37,'Retired and Cancelled'!$M$3:$M$3631,"RE")</f>
        <v>0</v>
      </c>
      <c r="T37" s="52"/>
      <c r="V37" s="46">
        <v>1997</v>
      </c>
      <c r="W37" s="46">
        <v>344.3</v>
      </c>
      <c r="X37" s="46">
        <v>19.8</v>
      </c>
    </row>
    <row r="38" spans="1:24" x14ac:dyDescent="0.15">
      <c r="A38" s="46">
        <v>1936</v>
      </c>
      <c r="B38" s="46">
        <f>SUMIFS(Operable!$K$3:$K$20070,Operable!$J$3:$J$20070,'Annual Additions'!B$1,Operable!$L$3:$L$20070,'Annual Additions'!$A38)+SUMIFS('Retired and Cancelled'!$L$3:$L$3631,'Retired and Cancelled'!$J$3:$J$3631,'Annual Additions'!B$1,'Retired and Cancelled'!$N$3:$N$3631,'Annual Additions'!$A38,'Retired and Cancelled'!$M$3:$M$3631,"RE")</f>
        <v>0</v>
      </c>
      <c r="C38" s="46">
        <f>SUMIFS(Operable!$K$3:$K$20070,Operable!$J$3:$J$20070,'Annual Additions'!C$1,Operable!$L$3:$L$20070,'Annual Additions'!$A38)+SUMIFS('Retired and Cancelled'!$L$3:$L$3631,'Retired and Cancelled'!$J$3:$J$3631,'Annual Additions'!C$1,'Retired and Cancelled'!$N$3:$N$3631,'Annual Additions'!$A38,'Retired and Cancelled'!$M$3:$M$3631,"RE")</f>
        <v>6</v>
      </c>
      <c r="D38" s="46">
        <f>SUMIFS(Operable!$K$3:$K$20070,Operable!$J$3:$J$20070,'Annual Additions'!D$1,Operable!$L$3:$L$20070,'Annual Additions'!$A38)+SUMIFS('Retired and Cancelled'!$L$3:$L$3631,'Retired and Cancelled'!$J$3:$J$3631,'Annual Additions'!D$1,'Retired and Cancelled'!$N$3:$N$3631,'Annual Additions'!$A38,'Retired and Cancelled'!$M$3:$M$3631,"RE")</f>
        <v>0</v>
      </c>
      <c r="E38" s="46">
        <f>SUMIFS(Operable!$K$3:$K$20070,Operable!$J$3:$J$20070,'Annual Additions'!E$1,Operable!$L$3:$L$20070,'Annual Additions'!$A38)+SUMIFS('Retired and Cancelled'!$L$3:$L$3631,'Retired and Cancelled'!$J$3:$J$3631,'Annual Additions'!E$1,'Retired and Cancelled'!$N$3:$N$3631,'Annual Additions'!$A38,'Retired and Cancelled'!$M$3:$M$3631,"RE")</f>
        <v>0</v>
      </c>
      <c r="F38" s="46">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46">
        <f>SUMIFS(Operable!$K$3:$K$20070,Operable!$J$3:$J$20070,'Annual Additions'!G$1,Operable!$L$3:$L$20070,'Annual Additions'!$A38)+SUMIFS('Retired and Cancelled'!$L$3:$L$3631,'Retired and Cancelled'!$J$3:$J$3631,'Annual Additions'!G$1,'Retired and Cancelled'!$N$3:$N$3631,'Annual Additions'!$A38,'Retired and Cancelled'!$M$3:$M$3631,"RE")</f>
        <v>0</v>
      </c>
      <c r="H38" s="46">
        <f>SUMIFS(Operable!$K$3:$K$20070,Operable!$J$3:$J$20070,'Annual Additions'!H$1,Operable!$L$3:$L$20070,'Annual Additions'!$A38)+SUMIFS('Retired and Cancelled'!$L$3:$L$3631,'Retired and Cancelled'!$J$3:$J$3631,'Annual Additions'!H$1,'Retired and Cancelled'!$N$3:$N$3631,'Annual Additions'!$A38,'Retired and Cancelled'!$M$3:$M$3631,"RE")</f>
        <v>0</v>
      </c>
      <c r="I38" s="46">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46">
        <f>SUMIFS(Operable!$K$3:$K$20070,Operable!$J$3:$J$20070,'Annual Additions'!J$1,Operable!$L$3:$L$20070,'Annual Additions'!$A38)+SUMIFS('Retired and Cancelled'!$L$3:$L$3631,'Retired and Cancelled'!$J$3:$J$3631,'Annual Additions'!J$1,'Retired and Cancelled'!$N$3:$N$3631,'Annual Additions'!$A38,'Retired and Cancelled'!$M$3:$M$3631,"RE")</f>
        <v>0</v>
      </c>
      <c r="K38" s="46">
        <f>SUMIFS(Operable!$K$3:$K$20070,Operable!$J$3:$J$20070,'Annual Additions'!K$1,Operable!$L$3:$L$20070,'Annual Additions'!$A38)+SUMIFS('Retired and Cancelled'!$L$3:$L$3631,'Retired and Cancelled'!$J$3:$J$3631,'Annual Additions'!K$1,'Retired and Cancelled'!$N$3:$N$3631,'Annual Additions'!$A38,'Retired and Cancelled'!$M$3:$M$3631,"RE")</f>
        <v>4.5</v>
      </c>
      <c r="L38" s="46">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46">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s="46">
        <f>SUMIFS(Operable!$K$3:$K$20070,Operable!$J$3:$J$20070,'Annual Additions'!P$1,Operable!$L$3:$L$20070,'Annual Additions'!$A38)+SUMIFS('Retired and Cancelled'!$L$3:$L$3631,'Retired and Cancelled'!$J$3:$J$3631,'Annual Additions'!P$1,'Retired and Cancelled'!$N$3:$N$3631,'Annual Additions'!$A38,'Retired and Cancelled'!$M$3:$M$3631,"RE")</f>
        <v>0</v>
      </c>
      <c r="T38" s="52"/>
      <c r="V38" s="46">
        <v>1998</v>
      </c>
      <c r="W38" s="46">
        <v>521.70000000000005</v>
      </c>
      <c r="X38" s="46">
        <v>177.39999999999998</v>
      </c>
    </row>
    <row r="39" spans="1:24" x14ac:dyDescent="0.15">
      <c r="A39" s="46">
        <v>1937</v>
      </c>
      <c r="B39" s="46">
        <f>SUMIFS(Operable!$K$3:$K$20070,Operable!$J$3:$J$20070,'Annual Additions'!B$1,Operable!$L$3:$L$20070,'Annual Additions'!$A39)+SUMIFS('Retired and Cancelled'!$L$3:$L$3631,'Retired and Cancelled'!$J$3:$J$3631,'Annual Additions'!B$1,'Retired and Cancelled'!$N$3:$N$3631,'Annual Additions'!$A39,'Retired and Cancelled'!$M$3:$M$3631,"RE")</f>
        <v>0</v>
      </c>
      <c r="C39" s="46">
        <f>SUMIFS(Operable!$K$3:$K$20070,Operable!$J$3:$J$20070,'Annual Additions'!C$1,Operable!$L$3:$L$20070,'Annual Additions'!$A39)+SUMIFS('Retired and Cancelled'!$L$3:$L$3631,'Retired and Cancelled'!$J$3:$J$3631,'Annual Additions'!C$1,'Retired and Cancelled'!$N$3:$N$3631,'Annual Additions'!$A39,'Retired and Cancelled'!$M$3:$M$3631,"RE")</f>
        <v>20.6</v>
      </c>
      <c r="D39" s="46">
        <f>SUMIFS(Operable!$K$3:$K$20070,Operable!$J$3:$J$20070,'Annual Additions'!D$1,Operable!$L$3:$L$20070,'Annual Additions'!$A39)+SUMIFS('Retired and Cancelled'!$L$3:$L$3631,'Retired and Cancelled'!$J$3:$J$3631,'Annual Additions'!D$1,'Retired and Cancelled'!$N$3:$N$3631,'Annual Additions'!$A39,'Retired and Cancelled'!$M$3:$M$3631,"RE")</f>
        <v>0</v>
      </c>
      <c r="E39" s="46">
        <f>SUMIFS(Operable!$K$3:$K$20070,Operable!$J$3:$J$20070,'Annual Additions'!E$1,Operable!$L$3:$L$20070,'Annual Additions'!$A39)+SUMIFS('Retired and Cancelled'!$L$3:$L$3631,'Retired and Cancelled'!$J$3:$J$3631,'Annual Additions'!E$1,'Retired and Cancelled'!$N$3:$N$3631,'Annual Additions'!$A39,'Retired and Cancelled'!$M$3:$M$3631,"RE")</f>
        <v>0</v>
      </c>
      <c r="F39" s="46">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46">
        <f>SUMIFS(Operable!$K$3:$K$20070,Operable!$J$3:$J$20070,'Annual Additions'!G$1,Operable!$L$3:$L$20070,'Annual Additions'!$A39)+SUMIFS('Retired and Cancelled'!$L$3:$L$3631,'Retired and Cancelled'!$J$3:$J$3631,'Annual Additions'!G$1,'Retired and Cancelled'!$N$3:$N$3631,'Annual Additions'!$A39,'Retired and Cancelled'!$M$3:$M$3631,"RE")</f>
        <v>0</v>
      </c>
      <c r="H39" s="46">
        <f>SUMIFS(Operable!$K$3:$K$20070,Operable!$J$3:$J$20070,'Annual Additions'!H$1,Operable!$L$3:$L$20070,'Annual Additions'!$A39)+SUMIFS('Retired and Cancelled'!$L$3:$L$3631,'Retired and Cancelled'!$J$3:$J$3631,'Annual Additions'!H$1,'Retired and Cancelled'!$N$3:$N$3631,'Annual Additions'!$A39,'Retired and Cancelled'!$M$3:$M$3631,"RE")</f>
        <v>0</v>
      </c>
      <c r="I39" s="46">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46">
        <f>SUMIFS(Operable!$K$3:$K$20070,Operable!$J$3:$J$20070,'Annual Additions'!J$1,Operable!$L$3:$L$20070,'Annual Additions'!$A39)+SUMIFS('Retired and Cancelled'!$L$3:$L$3631,'Retired and Cancelled'!$J$3:$J$3631,'Annual Additions'!J$1,'Retired and Cancelled'!$N$3:$N$3631,'Annual Additions'!$A39,'Retired and Cancelled'!$M$3:$M$3631,"RE")</f>
        <v>0</v>
      </c>
      <c r="K39" s="46">
        <f>SUMIFS(Operable!$K$3:$K$20070,Operable!$J$3:$J$20070,'Annual Additions'!K$1,Operable!$L$3:$L$20070,'Annual Additions'!$A39)+SUMIFS('Retired and Cancelled'!$L$3:$L$3631,'Retired and Cancelled'!$J$3:$J$3631,'Annual Additions'!K$1,'Retired and Cancelled'!$N$3:$N$3631,'Annual Additions'!$A39,'Retired and Cancelled'!$M$3:$M$3631,"RE")</f>
        <v>4</v>
      </c>
      <c r="L39" s="46">
        <f>SUMIFS(Operable!$K$3:$K$20070,Operable!$J$3:$J$20070,'Annual Additions'!L$1,Operable!$L$3:$L$20070,'Annual Additions'!$A39)+SUMIFS('Retired and Cancelled'!$L$3:$L$3631,'Retired and Cancelled'!$J$3:$J$3631,'Annual Additions'!L$1,'Retired and Cancelled'!$N$3:$N$3631,'Annual Additions'!$A39,'Retired and Cancelled'!$M$3:$M$3631,"RE")</f>
        <v>0</v>
      </c>
      <c r="M39" s="46">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s="46">
        <f>SUMIFS(Operable!$K$3:$K$20070,Operable!$J$3:$J$20070,'Annual Additions'!P$1,Operable!$L$3:$L$20070,'Annual Additions'!$A39)+SUMIFS('Retired and Cancelled'!$L$3:$L$3631,'Retired and Cancelled'!$J$3:$J$3631,'Annual Additions'!P$1,'Retired and Cancelled'!$N$3:$N$3631,'Annual Additions'!$A39,'Retired and Cancelled'!$M$3:$M$3631,"RE")</f>
        <v>0</v>
      </c>
      <c r="T39" s="52"/>
      <c r="V39" s="46">
        <v>1999</v>
      </c>
      <c r="W39" s="46">
        <v>1198</v>
      </c>
      <c r="X39" s="46">
        <v>676.29999999999984</v>
      </c>
    </row>
    <row r="40" spans="1:24" x14ac:dyDescent="0.15">
      <c r="A40" s="46">
        <v>1938</v>
      </c>
      <c r="B40" s="46">
        <f>SUMIFS(Operable!$K$3:$K$20070,Operable!$J$3:$J$20070,'Annual Additions'!B$1,Operable!$L$3:$L$20070,'Annual Additions'!$A40)+SUMIFS('Retired and Cancelled'!$L$3:$L$3631,'Retired and Cancelled'!$J$3:$J$3631,'Annual Additions'!B$1,'Retired and Cancelled'!$N$3:$N$3631,'Annual Additions'!$A40,'Retired and Cancelled'!$M$3:$M$3631,"RE")</f>
        <v>0</v>
      </c>
      <c r="C40" s="46">
        <f>SUMIFS(Operable!$K$3:$K$20070,Operable!$J$3:$J$20070,'Annual Additions'!C$1,Operable!$L$3:$L$20070,'Annual Additions'!$A40)+SUMIFS('Retired and Cancelled'!$L$3:$L$3631,'Retired and Cancelled'!$J$3:$J$3631,'Annual Additions'!C$1,'Retired and Cancelled'!$N$3:$N$3631,'Annual Additions'!$A40,'Retired and Cancelled'!$M$3:$M$3631,"RE")</f>
        <v>14.5</v>
      </c>
      <c r="D40" s="46">
        <f>SUMIFS(Operable!$K$3:$K$20070,Operable!$J$3:$J$20070,'Annual Additions'!D$1,Operable!$L$3:$L$20070,'Annual Additions'!$A40)+SUMIFS('Retired and Cancelled'!$L$3:$L$3631,'Retired and Cancelled'!$J$3:$J$3631,'Annual Additions'!D$1,'Retired and Cancelled'!$N$3:$N$3631,'Annual Additions'!$A40,'Retired and Cancelled'!$M$3:$M$3631,"RE")</f>
        <v>0</v>
      </c>
      <c r="E40" s="46">
        <f>SUMIFS(Operable!$K$3:$K$20070,Operable!$J$3:$J$20070,'Annual Additions'!E$1,Operable!$L$3:$L$20070,'Annual Additions'!$A40)+SUMIFS('Retired and Cancelled'!$L$3:$L$3631,'Retired and Cancelled'!$J$3:$J$3631,'Annual Additions'!E$1,'Retired and Cancelled'!$N$3:$N$3631,'Annual Additions'!$A40,'Retired and Cancelled'!$M$3:$M$3631,"RE")</f>
        <v>0</v>
      </c>
      <c r="F40" s="46">
        <f>SUMIFS(Operable!$K$3:$K$20070,Operable!$J$3:$J$20070,'Annual Additions'!F$1,Operable!$L$3:$L$20070,'Annual Additions'!$A40)+SUMIFS('Retired and Cancelled'!$L$3:$L$3631,'Retired and Cancelled'!$J$3:$J$3631,'Annual Additions'!F$1,'Retired and Cancelled'!$N$3:$N$3631,'Annual Additions'!$A40,'Retired and Cancelled'!$M$3:$M$3631,"RE")</f>
        <v>663.2</v>
      </c>
      <c r="G40" s="46">
        <f>SUMIFS(Operable!$K$3:$K$20070,Operable!$J$3:$J$20070,'Annual Additions'!G$1,Operable!$L$3:$L$20070,'Annual Additions'!$A40)+SUMIFS('Retired and Cancelled'!$L$3:$L$3631,'Retired and Cancelled'!$J$3:$J$3631,'Annual Additions'!G$1,'Retired and Cancelled'!$N$3:$N$3631,'Annual Additions'!$A40,'Retired and Cancelled'!$M$3:$M$3631,"RE")</f>
        <v>0</v>
      </c>
      <c r="H40" s="46">
        <f>SUMIFS(Operable!$K$3:$K$20070,Operable!$J$3:$J$20070,'Annual Additions'!H$1,Operable!$L$3:$L$20070,'Annual Additions'!$A40)+SUMIFS('Retired and Cancelled'!$L$3:$L$3631,'Retired and Cancelled'!$J$3:$J$3631,'Annual Additions'!H$1,'Retired and Cancelled'!$N$3:$N$3631,'Annual Additions'!$A40,'Retired and Cancelled'!$M$3:$M$3631,"RE")</f>
        <v>0</v>
      </c>
      <c r="I40" s="46">
        <f>SUMIFS(Operable!$K$3:$K$20070,Operable!$J$3:$J$20070,'Annual Additions'!I$1,Operable!$L$3:$L$20070,'Annual Additions'!$A40)+SUMIFS('Retired and Cancelled'!$L$3:$L$3631,'Retired and Cancelled'!$J$3:$J$3631,'Annual Additions'!I$1,'Retired and Cancelled'!$N$3:$N$3631,'Annual Additions'!$A40,'Retired and Cancelled'!$M$3:$M$3631,"RE")</f>
        <v>29.1</v>
      </c>
      <c r="J40" s="46">
        <f>SUMIFS(Operable!$K$3:$K$20070,Operable!$J$3:$J$20070,'Annual Additions'!J$1,Operable!$L$3:$L$20070,'Annual Additions'!$A40)+SUMIFS('Retired and Cancelled'!$L$3:$L$3631,'Retired and Cancelled'!$J$3:$J$3631,'Annual Additions'!J$1,'Retired and Cancelled'!$N$3:$N$3631,'Annual Additions'!$A40,'Retired and Cancelled'!$M$3:$M$3631,"RE")</f>
        <v>0</v>
      </c>
      <c r="K40" s="46">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46">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46">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s="46">
        <f>SUMIFS(Operable!$K$3:$K$20070,Operable!$J$3:$J$20070,'Annual Additions'!P$1,Operable!$L$3:$L$20070,'Annual Additions'!$A40)+SUMIFS('Retired and Cancelled'!$L$3:$L$3631,'Retired and Cancelled'!$J$3:$J$3631,'Annual Additions'!P$1,'Retired and Cancelled'!$N$3:$N$3631,'Annual Additions'!$A40,'Retired and Cancelled'!$M$3:$M$3631,"RE")</f>
        <v>0</v>
      </c>
      <c r="T40" s="52"/>
      <c r="V40" s="46">
        <v>2000</v>
      </c>
      <c r="W40" s="46">
        <v>1254.0999999999999</v>
      </c>
      <c r="X40" s="46">
        <v>56.1</v>
      </c>
    </row>
    <row r="41" spans="1:24" x14ac:dyDescent="0.15">
      <c r="A41" s="46">
        <v>1939</v>
      </c>
      <c r="B41" s="46">
        <f>SUMIFS(Operable!$K$3:$K$20070,Operable!$J$3:$J$20070,'Annual Additions'!B$1,Operable!$L$3:$L$20070,'Annual Additions'!$A41)+SUMIFS('Retired and Cancelled'!$L$3:$L$3631,'Retired and Cancelled'!$J$3:$J$3631,'Annual Additions'!B$1,'Retired and Cancelled'!$N$3:$N$3631,'Annual Additions'!$A41,'Retired and Cancelled'!$M$3:$M$3631,"RE")</f>
        <v>0</v>
      </c>
      <c r="C41" s="46">
        <f>SUMIFS(Operable!$K$3:$K$20070,Operable!$J$3:$J$20070,'Annual Additions'!C$1,Operable!$L$3:$L$20070,'Annual Additions'!$A41)+SUMIFS('Retired and Cancelled'!$L$3:$L$3631,'Retired and Cancelled'!$J$3:$J$3631,'Annual Additions'!C$1,'Retired and Cancelled'!$N$3:$N$3631,'Annual Additions'!$A41,'Retired and Cancelled'!$M$3:$M$3631,"RE")</f>
        <v>65.5</v>
      </c>
      <c r="D41" s="46">
        <f>SUMIFS(Operable!$K$3:$K$20070,Operable!$J$3:$J$20070,'Annual Additions'!D$1,Operable!$L$3:$L$20070,'Annual Additions'!$A41)+SUMIFS('Retired and Cancelled'!$L$3:$L$3631,'Retired and Cancelled'!$J$3:$J$3631,'Annual Additions'!D$1,'Retired and Cancelled'!$N$3:$N$3631,'Annual Additions'!$A41,'Retired and Cancelled'!$M$3:$M$3631,"RE")</f>
        <v>0</v>
      </c>
      <c r="E41" s="46">
        <f>SUMIFS(Operable!$K$3:$K$20070,Operable!$J$3:$J$20070,'Annual Additions'!E$1,Operable!$L$3:$L$20070,'Annual Additions'!$A41)+SUMIFS('Retired and Cancelled'!$L$3:$L$3631,'Retired and Cancelled'!$J$3:$J$3631,'Annual Additions'!E$1,'Retired and Cancelled'!$N$3:$N$3631,'Annual Additions'!$A41,'Retired and Cancelled'!$M$3:$M$3631,"RE")</f>
        <v>0</v>
      </c>
      <c r="F41" s="46">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46">
        <f>SUMIFS(Operable!$K$3:$K$20070,Operable!$J$3:$J$20070,'Annual Additions'!G$1,Operable!$L$3:$L$20070,'Annual Additions'!$A41)+SUMIFS('Retired and Cancelled'!$L$3:$L$3631,'Retired and Cancelled'!$J$3:$J$3631,'Annual Additions'!G$1,'Retired and Cancelled'!$N$3:$N$3631,'Annual Additions'!$A41,'Retired and Cancelled'!$M$3:$M$3631,"RE")</f>
        <v>0</v>
      </c>
      <c r="H41" s="46">
        <f>SUMIFS(Operable!$K$3:$K$20070,Operable!$J$3:$J$20070,'Annual Additions'!H$1,Operable!$L$3:$L$20070,'Annual Additions'!$A41)+SUMIFS('Retired and Cancelled'!$L$3:$L$3631,'Retired and Cancelled'!$J$3:$J$3631,'Annual Additions'!H$1,'Retired and Cancelled'!$N$3:$N$3631,'Annual Additions'!$A41,'Retired and Cancelled'!$M$3:$M$3631,"RE")</f>
        <v>0</v>
      </c>
      <c r="I41" s="46">
        <f>SUMIFS(Operable!$K$3:$K$20070,Operable!$J$3:$J$20070,'Annual Additions'!I$1,Operable!$L$3:$L$20070,'Annual Additions'!$A41)+SUMIFS('Retired and Cancelled'!$L$3:$L$3631,'Retired and Cancelled'!$J$3:$J$3631,'Annual Additions'!I$1,'Retired and Cancelled'!$N$3:$N$3631,'Annual Additions'!$A41,'Retired and Cancelled'!$M$3:$M$3631,"RE")</f>
        <v>9.6</v>
      </c>
      <c r="J41" s="46">
        <f>SUMIFS(Operable!$K$3:$K$20070,Operable!$J$3:$J$20070,'Annual Additions'!J$1,Operable!$L$3:$L$20070,'Annual Additions'!$A41)+SUMIFS('Retired and Cancelled'!$L$3:$L$3631,'Retired and Cancelled'!$J$3:$J$3631,'Annual Additions'!J$1,'Retired and Cancelled'!$N$3:$N$3631,'Annual Additions'!$A41,'Retired and Cancelled'!$M$3:$M$3631,"RE")</f>
        <v>0</v>
      </c>
      <c r="K41" s="46">
        <f>SUMIFS(Operable!$K$3:$K$20070,Operable!$J$3:$J$20070,'Annual Additions'!K$1,Operable!$L$3:$L$20070,'Annual Additions'!$A41)+SUMIFS('Retired and Cancelled'!$L$3:$L$3631,'Retired and Cancelled'!$J$3:$J$3631,'Annual Additions'!K$1,'Retired and Cancelled'!$N$3:$N$3631,'Annual Additions'!$A41,'Retired and Cancelled'!$M$3:$M$3631,"RE")</f>
        <v>13.9</v>
      </c>
      <c r="L41" s="46">
        <f>SUMIFS(Operable!$K$3:$K$20070,Operable!$J$3:$J$20070,'Annual Additions'!L$1,Operable!$L$3:$L$20070,'Annual Additions'!$A41)+SUMIFS('Retired and Cancelled'!$L$3:$L$3631,'Retired and Cancelled'!$J$3:$J$3631,'Annual Additions'!L$1,'Retired and Cancelled'!$N$3:$N$3631,'Annual Additions'!$A41,'Retired and Cancelled'!$M$3:$M$3631,"RE")</f>
        <v>33.5</v>
      </c>
      <c r="M41" s="46">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s="46">
        <f>SUMIFS(Operable!$K$3:$K$20070,Operable!$J$3:$J$20070,'Annual Additions'!P$1,Operable!$L$3:$L$20070,'Annual Additions'!$A41)+SUMIFS('Retired and Cancelled'!$L$3:$L$3631,'Retired and Cancelled'!$J$3:$J$3631,'Annual Additions'!P$1,'Retired and Cancelled'!$N$3:$N$3631,'Annual Additions'!$A41,'Retired and Cancelled'!$M$3:$M$3631,"RE")</f>
        <v>0</v>
      </c>
      <c r="T41" s="52"/>
      <c r="V41" s="46">
        <v>2001</v>
      </c>
      <c r="W41" s="46">
        <v>2770.1000000000004</v>
      </c>
      <c r="X41" s="46">
        <v>1516.0000000000002</v>
      </c>
    </row>
    <row r="42" spans="1:24" x14ac:dyDescent="0.15">
      <c r="A42" s="46">
        <v>1940</v>
      </c>
      <c r="B42" s="46">
        <f>SUMIFS(Operable!$K$3:$K$20070,Operable!$J$3:$J$20070,'Annual Additions'!B$1,Operable!$L$3:$L$20070,'Annual Additions'!$A42)+SUMIFS('Retired and Cancelled'!$L$3:$L$3631,'Retired and Cancelled'!$J$3:$J$3631,'Annual Additions'!B$1,'Retired and Cancelled'!$N$3:$N$3631,'Annual Additions'!$A42,'Retired and Cancelled'!$M$3:$M$3631,"RE")</f>
        <v>0</v>
      </c>
      <c r="C42" s="46">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46">
        <f>SUMIFS(Operable!$K$3:$K$20070,Operable!$J$3:$J$20070,'Annual Additions'!D$1,Operable!$L$3:$L$20070,'Annual Additions'!$A42)+SUMIFS('Retired and Cancelled'!$L$3:$L$3631,'Retired and Cancelled'!$J$3:$J$3631,'Annual Additions'!D$1,'Retired and Cancelled'!$N$3:$N$3631,'Annual Additions'!$A42,'Retired and Cancelled'!$M$3:$M$3631,"RE")</f>
        <v>0</v>
      </c>
      <c r="E42" s="46">
        <f>SUMIFS(Operable!$K$3:$K$20070,Operable!$J$3:$J$20070,'Annual Additions'!E$1,Operable!$L$3:$L$20070,'Annual Additions'!$A42)+SUMIFS('Retired and Cancelled'!$L$3:$L$3631,'Retired and Cancelled'!$J$3:$J$3631,'Annual Additions'!E$1,'Retired and Cancelled'!$N$3:$N$3631,'Annual Additions'!$A42,'Retired and Cancelled'!$M$3:$M$3631,"RE")</f>
        <v>0</v>
      </c>
      <c r="F42" s="46">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46">
        <f>SUMIFS(Operable!$K$3:$K$20070,Operable!$J$3:$J$20070,'Annual Additions'!G$1,Operable!$L$3:$L$20070,'Annual Additions'!$A42)+SUMIFS('Retired and Cancelled'!$L$3:$L$3631,'Retired and Cancelled'!$J$3:$J$3631,'Annual Additions'!G$1,'Retired and Cancelled'!$N$3:$N$3631,'Annual Additions'!$A42,'Retired and Cancelled'!$M$3:$M$3631,"RE")</f>
        <v>0</v>
      </c>
      <c r="H42" s="46">
        <f>SUMIFS(Operable!$K$3:$K$20070,Operable!$J$3:$J$20070,'Annual Additions'!H$1,Operable!$L$3:$L$20070,'Annual Additions'!$A42)+SUMIFS('Retired and Cancelled'!$L$3:$L$3631,'Retired and Cancelled'!$J$3:$J$3631,'Annual Additions'!H$1,'Retired and Cancelled'!$N$3:$N$3631,'Annual Additions'!$A42,'Retired and Cancelled'!$M$3:$M$3631,"RE")</f>
        <v>0</v>
      </c>
      <c r="I42" s="46">
        <f>SUMIFS(Operable!$K$3:$K$20070,Operable!$J$3:$J$20070,'Annual Additions'!I$1,Operable!$L$3:$L$20070,'Annual Additions'!$A42)+SUMIFS('Retired and Cancelled'!$L$3:$L$3631,'Retired and Cancelled'!$J$3:$J$3631,'Annual Additions'!I$1,'Retired and Cancelled'!$N$3:$N$3631,'Annual Additions'!$A42,'Retired and Cancelled'!$M$3:$M$3631,"RE")</f>
        <v>16</v>
      </c>
      <c r="J42" s="46">
        <f>SUMIFS(Operable!$K$3:$K$20070,Operable!$J$3:$J$20070,'Annual Additions'!J$1,Operable!$L$3:$L$20070,'Annual Additions'!$A42)+SUMIFS('Retired and Cancelled'!$L$3:$L$3631,'Retired and Cancelled'!$J$3:$J$3631,'Annual Additions'!J$1,'Retired and Cancelled'!$N$3:$N$3631,'Annual Additions'!$A42,'Retired and Cancelled'!$M$3:$M$3631,"RE")</f>
        <v>0</v>
      </c>
      <c r="K42" s="46">
        <f>SUMIFS(Operable!$K$3:$K$20070,Operable!$J$3:$J$20070,'Annual Additions'!K$1,Operable!$L$3:$L$20070,'Annual Additions'!$A42)+SUMIFS('Retired and Cancelled'!$L$3:$L$3631,'Retired and Cancelled'!$J$3:$J$3631,'Annual Additions'!K$1,'Retired and Cancelled'!$N$3:$N$3631,'Annual Additions'!$A42,'Retired and Cancelled'!$M$3:$M$3631,"RE")</f>
        <v>5.3</v>
      </c>
      <c r="L42" s="46">
        <f>SUMIFS(Operable!$K$3:$K$20070,Operable!$J$3:$J$20070,'Annual Additions'!L$1,Operable!$L$3:$L$20070,'Annual Additions'!$A42)+SUMIFS('Retired and Cancelled'!$L$3:$L$3631,'Retired and Cancelled'!$J$3:$J$3631,'Annual Additions'!L$1,'Retired and Cancelled'!$N$3:$N$3631,'Annual Additions'!$A42,'Retired and Cancelled'!$M$3:$M$3631,"RE")</f>
        <v>6.6</v>
      </c>
      <c r="M42" s="46">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s="46">
        <f>SUMIFS(Operable!$K$3:$K$20070,Operable!$J$3:$J$20070,'Annual Additions'!P$1,Operable!$L$3:$L$20070,'Annual Additions'!$A42)+SUMIFS('Retired and Cancelled'!$L$3:$L$3631,'Retired and Cancelled'!$J$3:$J$3631,'Annual Additions'!P$1,'Retired and Cancelled'!$N$3:$N$3631,'Annual Additions'!$A42,'Retired and Cancelled'!$M$3:$M$3631,"RE")</f>
        <v>0</v>
      </c>
      <c r="T42" s="52"/>
      <c r="V42" s="46">
        <v>2002</v>
      </c>
      <c r="W42" s="46">
        <v>3431.1000000000004</v>
      </c>
      <c r="X42" s="46">
        <v>661</v>
      </c>
    </row>
    <row r="43" spans="1:24" x14ac:dyDescent="0.15">
      <c r="A43" s="46">
        <v>1941</v>
      </c>
      <c r="B43" s="46">
        <f>SUMIFS(Operable!$K$3:$K$20070,Operable!$J$3:$J$20070,'Annual Additions'!B$1,Operable!$L$3:$L$20070,'Annual Additions'!$A43)+SUMIFS('Retired and Cancelled'!$L$3:$L$3631,'Retired and Cancelled'!$J$3:$J$3631,'Annual Additions'!B$1,'Retired and Cancelled'!$N$3:$N$3631,'Annual Additions'!$A43,'Retired and Cancelled'!$M$3:$M$3631,"RE")</f>
        <v>0</v>
      </c>
      <c r="C43" s="46">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46">
        <f>SUMIFS(Operable!$K$3:$K$20070,Operable!$J$3:$J$20070,'Annual Additions'!D$1,Operable!$L$3:$L$20070,'Annual Additions'!$A43)+SUMIFS('Retired and Cancelled'!$L$3:$L$3631,'Retired and Cancelled'!$J$3:$J$3631,'Annual Additions'!D$1,'Retired and Cancelled'!$N$3:$N$3631,'Annual Additions'!$A43,'Retired and Cancelled'!$M$3:$M$3631,"RE")</f>
        <v>0</v>
      </c>
      <c r="E43" s="46">
        <f>SUMIFS(Operable!$K$3:$K$20070,Operable!$J$3:$J$20070,'Annual Additions'!E$1,Operable!$L$3:$L$20070,'Annual Additions'!$A43)+SUMIFS('Retired and Cancelled'!$L$3:$L$3631,'Retired and Cancelled'!$J$3:$J$3631,'Annual Additions'!E$1,'Retired and Cancelled'!$N$3:$N$3631,'Annual Additions'!$A43,'Retired and Cancelled'!$M$3:$M$3631,"RE")</f>
        <v>0</v>
      </c>
      <c r="F43" s="46">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46">
        <f>SUMIFS(Operable!$K$3:$K$20070,Operable!$J$3:$J$20070,'Annual Additions'!G$1,Operable!$L$3:$L$20070,'Annual Additions'!$A43)+SUMIFS('Retired and Cancelled'!$L$3:$L$3631,'Retired and Cancelled'!$J$3:$J$3631,'Annual Additions'!G$1,'Retired and Cancelled'!$N$3:$N$3631,'Annual Additions'!$A43,'Retired and Cancelled'!$M$3:$M$3631,"RE")</f>
        <v>0</v>
      </c>
      <c r="H43" s="46">
        <f>SUMIFS(Operable!$K$3:$K$20070,Operable!$J$3:$J$20070,'Annual Additions'!H$1,Operable!$L$3:$L$20070,'Annual Additions'!$A43)+SUMIFS('Retired and Cancelled'!$L$3:$L$3631,'Retired and Cancelled'!$J$3:$J$3631,'Annual Additions'!H$1,'Retired and Cancelled'!$N$3:$N$3631,'Annual Additions'!$A43,'Retired and Cancelled'!$M$3:$M$3631,"RE")</f>
        <v>0</v>
      </c>
      <c r="I43" s="46">
        <f>SUMIFS(Operable!$K$3:$K$20070,Operable!$J$3:$J$20070,'Annual Additions'!I$1,Operable!$L$3:$L$20070,'Annual Additions'!$A43)+SUMIFS('Retired and Cancelled'!$L$3:$L$3631,'Retired and Cancelled'!$J$3:$J$3631,'Annual Additions'!I$1,'Retired and Cancelled'!$N$3:$N$3631,'Annual Additions'!$A43,'Retired and Cancelled'!$M$3:$M$3631,"RE")</f>
        <v>3.5</v>
      </c>
      <c r="J43" s="46">
        <f>SUMIFS(Operable!$K$3:$K$20070,Operable!$J$3:$J$20070,'Annual Additions'!J$1,Operable!$L$3:$L$20070,'Annual Additions'!$A43)+SUMIFS('Retired and Cancelled'!$L$3:$L$3631,'Retired and Cancelled'!$J$3:$J$3631,'Annual Additions'!J$1,'Retired and Cancelled'!$N$3:$N$3631,'Annual Additions'!$A43,'Retired and Cancelled'!$M$3:$M$3631,"RE")</f>
        <v>0</v>
      </c>
      <c r="K43" s="46">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46">
        <f>SUMIFS(Operable!$K$3:$K$20070,Operable!$J$3:$J$20070,'Annual Additions'!L$1,Operable!$L$3:$L$20070,'Annual Additions'!$A43)+SUMIFS('Retired and Cancelled'!$L$3:$L$3631,'Retired and Cancelled'!$J$3:$J$3631,'Annual Additions'!L$1,'Retired and Cancelled'!$N$3:$N$3631,'Annual Additions'!$A43,'Retired and Cancelled'!$M$3:$M$3631,"RE")</f>
        <v>101.7</v>
      </c>
      <c r="M43" s="46">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s="46">
        <f>SUMIFS(Operable!$K$3:$K$20070,Operable!$J$3:$J$20070,'Annual Additions'!P$1,Operable!$L$3:$L$20070,'Annual Additions'!$A43)+SUMIFS('Retired and Cancelled'!$L$3:$L$3631,'Retired and Cancelled'!$J$3:$J$3631,'Annual Additions'!P$1,'Retired and Cancelled'!$N$3:$N$3631,'Annual Additions'!$A43,'Retired and Cancelled'!$M$3:$M$3631,"RE")</f>
        <v>0</v>
      </c>
      <c r="T43" s="52"/>
      <c r="V43" s="46">
        <v>2003</v>
      </c>
      <c r="W43" s="46">
        <v>5050.4000000000005</v>
      </c>
      <c r="X43" s="46">
        <v>1619.3</v>
      </c>
    </row>
    <row r="44" spans="1:24" x14ac:dyDescent="0.15">
      <c r="A44" s="46">
        <v>1942</v>
      </c>
      <c r="B44" s="46">
        <f>SUMIFS(Operable!$K$3:$K$20070,Operable!$J$3:$J$20070,'Annual Additions'!B$1,Operable!$L$3:$L$20070,'Annual Additions'!$A44)+SUMIFS('Retired and Cancelled'!$L$3:$L$3631,'Retired and Cancelled'!$J$3:$J$3631,'Annual Additions'!B$1,'Retired and Cancelled'!$N$3:$N$3631,'Annual Additions'!$A44,'Retired and Cancelled'!$M$3:$M$3631,"RE")</f>
        <v>0</v>
      </c>
      <c r="C44" s="46">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46">
        <f>SUMIFS(Operable!$K$3:$K$20070,Operable!$J$3:$J$20070,'Annual Additions'!D$1,Operable!$L$3:$L$20070,'Annual Additions'!$A44)+SUMIFS('Retired and Cancelled'!$L$3:$L$3631,'Retired and Cancelled'!$J$3:$J$3631,'Annual Additions'!D$1,'Retired and Cancelled'!$N$3:$N$3631,'Annual Additions'!$A44,'Retired and Cancelled'!$M$3:$M$3631,"RE")</f>
        <v>0</v>
      </c>
      <c r="E44" s="46">
        <f>SUMIFS(Operable!$K$3:$K$20070,Operable!$J$3:$J$20070,'Annual Additions'!E$1,Operable!$L$3:$L$20070,'Annual Additions'!$A44)+SUMIFS('Retired and Cancelled'!$L$3:$L$3631,'Retired and Cancelled'!$J$3:$J$3631,'Annual Additions'!E$1,'Retired and Cancelled'!$N$3:$N$3631,'Annual Additions'!$A44,'Retired and Cancelled'!$M$3:$M$3631,"RE")</f>
        <v>0</v>
      </c>
      <c r="F44" s="46">
        <f>SUMIFS(Operable!$K$3:$K$20070,Operable!$J$3:$J$20070,'Annual Additions'!F$1,Operable!$L$3:$L$20070,'Annual Additions'!$A44)+SUMIFS('Retired and Cancelled'!$L$3:$L$3631,'Retired and Cancelled'!$J$3:$J$3631,'Annual Additions'!F$1,'Retired and Cancelled'!$N$3:$N$3631,'Annual Additions'!$A44,'Retired and Cancelled'!$M$3:$M$3631,"RE")</f>
        <v>1124.5</v>
      </c>
      <c r="G44" s="46">
        <f>SUMIFS(Operable!$K$3:$K$20070,Operable!$J$3:$J$20070,'Annual Additions'!G$1,Operable!$L$3:$L$20070,'Annual Additions'!$A44)+SUMIFS('Retired and Cancelled'!$L$3:$L$3631,'Retired and Cancelled'!$J$3:$J$3631,'Annual Additions'!G$1,'Retired and Cancelled'!$N$3:$N$3631,'Annual Additions'!$A44,'Retired and Cancelled'!$M$3:$M$3631,"RE")</f>
        <v>0</v>
      </c>
      <c r="H44" s="46">
        <f>SUMIFS(Operable!$K$3:$K$20070,Operable!$J$3:$J$20070,'Annual Additions'!H$1,Operable!$L$3:$L$20070,'Annual Additions'!$A44)+SUMIFS('Retired and Cancelled'!$L$3:$L$3631,'Retired and Cancelled'!$J$3:$J$3631,'Annual Additions'!H$1,'Retired and Cancelled'!$N$3:$N$3631,'Annual Additions'!$A44,'Retired and Cancelled'!$M$3:$M$3631,"RE")</f>
        <v>0</v>
      </c>
      <c r="I44" s="46">
        <f>SUMIFS(Operable!$K$3:$K$20070,Operable!$J$3:$J$20070,'Annual Additions'!I$1,Operable!$L$3:$L$20070,'Annual Additions'!$A44)+SUMIFS('Retired and Cancelled'!$L$3:$L$3631,'Retired and Cancelled'!$J$3:$J$3631,'Annual Additions'!I$1,'Retired and Cancelled'!$N$3:$N$3631,'Annual Additions'!$A44,'Retired and Cancelled'!$M$3:$M$3631,"RE")</f>
        <v>2.5</v>
      </c>
      <c r="J44" s="46">
        <f>SUMIFS(Operable!$K$3:$K$20070,Operable!$J$3:$J$20070,'Annual Additions'!J$1,Operable!$L$3:$L$20070,'Annual Additions'!$A44)+SUMIFS('Retired and Cancelled'!$L$3:$L$3631,'Retired and Cancelled'!$J$3:$J$3631,'Annual Additions'!J$1,'Retired and Cancelled'!$N$3:$N$3631,'Annual Additions'!$A44,'Retired and Cancelled'!$M$3:$M$3631,"RE")</f>
        <v>0</v>
      </c>
      <c r="K44" s="46">
        <f>SUMIFS(Operable!$K$3:$K$20070,Operable!$J$3:$J$20070,'Annual Additions'!K$1,Operable!$L$3:$L$20070,'Annual Additions'!$A44)+SUMIFS('Retired and Cancelled'!$L$3:$L$3631,'Retired and Cancelled'!$J$3:$J$3631,'Annual Additions'!K$1,'Retired and Cancelled'!$N$3:$N$3631,'Annual Additions'!$A44,'Retired and Cancelled'!$M$3:$M$3631,"RE")</f>
        <v>86</v>
      </c>
      <c r="L44" s="46">
        <f>SUMIFS(Operable!$K$3:$K$20070,Operable!$J$3:$J$20070,'Annual Additions'!L$1,Operable!$L$3:$L$20070,'Annual Additions'!$A44)+SUMIFS('Retired and Cancelled'!$L$3:$L$3631,'Retired and Cancelled'!$J$3:$J$3631,'Annual Additions'!L$1,'Retired and Cancelled'!$N$3:$N$3631,'Annual Additions'!$A44,'Retired and Cancelled'!$M$3:$M$3631,"RE")</f>
        <v>88.2</v>
      </c>
      <c r="M44" s="46">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s="46">
        <f>SUMIFS(Operable!$K$3:$K$20070,Operable!$J$3:$J$20070,'Annual Additions'!P$1,Operable!$L$3:$L$20070,'Annual Additions'!$A44)+SUMIFS('Retired and Cancelled'!$L$3:$L$3631,'Retired and Cancelled'!$J$3:$J$3631,'Annual Additions'!P$1,'Retired and Cancelled'!$N$3:$N$3631,'Annual Additions'!$A44,'Retired and Cancelled'!$M$3:$M$3631,"RE")</f>
        <v>0</v>
      </c>
      <c r="T44" s="52"/>
      <c r="V44" s="46">
        <v>2005</v>
      </c>
      <c r="W44" s="46">
        <v>7233.7000000000007</v>
      </c>
      <c r="X44" s="46">
        <v>2183.2999999999997</v>
      </c>
    </row>
    <row r="45" spans="1:24" x14ac:dyDescent="0.15">
      <c r="A45" s="46">
        <v>1943</v>
      </c>
      <c r="B45" s="46">
        <f>SUMIFS(Operable!$K$3:$K$20070,Operable!$J$3:$J$20070,'Annual Additions'!B$1,Operable!$L$3:$L$20070,'Annual Additions'!$A45)+SUMIFS('Retired and Cancelled'!$L$3:$L$3631,'Retired and Cancelled'!$J$3:$J$3631,'Annual Additions'!B$1,'Retired and Cancelled'!$N$3:$N$3631,'Annual Additions'!$A45,'Retired and Cancelled'!$M$3:$M$3631,"RE")</f>
        <v>0</v>
      </c>
      <c r="C45" s="46">
        <f>SUMIFS(Operable!$K$3:$K$20070,Operable!$J$3:$J$20070,'Annual Additions'!C$1,Operable!$L$3:$L$20070,'Annual Additions'!$A45)+SUMIFS('Retired and Cancelled'!$L$3:$L$3631,'Retired and Cancelled'!$J$3:$J$3631,'Annual Additions'!C$1,'Retired and Cancelled'!$N$3:$N$3631,'Annual Additions'!$A45,'Retired and Cancelled'!$M$3:$M$3631,"RE")</f>
        <v>381.8</v>
      </c>
      <c r="D45" s="46">
        <f>SUMIFS(Operable!$K$3:$K$20070,Operable!$J$3:$J$20070,'Annual Additions'!D$1,Operable!$L$3:$L$20070,'Annual Additions'!$A45)+SUMIFS('Retired and Cancelled'!$L$3:$L$3631,'Retired and Cancelled'!$J$3:$J$3631,'Annual Additions'!D$1,'Retired and Cancelled'!$N$3:$N$3631,'Annual Additions'!$A45,'Retired and Cancelled'!$M$3:$M$3631,"RE")</f>
        <v>0</v>
      </c>
      <c r="E45" s="46">
        <f>SUMIFS(Operable!$K$3:$K$20070,Operable!$J$3:$J$20070,'Annual Additions'!E$1,Operable!$L$3:$L$20070,'Annual Additions'!$A45)+SUMIFS('Retired and Cancelled'!$L$3:$L$3631,'Retired and Cancelled'!$J$3:$J$3631,'Annual Additions'!E$1,'Retired and Cancelled'!$N$3:$N$3631,'Annual Additions'!$A45,'Retired and Cancelled'!$M$3:$M$3631,"RE")</f>
        <v>0</v>
      </c>
      <c r="F45" s="46">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46">
        <f>SUMIFS(Operable!$K$3:$K$20070,Operable!$J$3:$J$20070,'Annual Additions'!G$1,Operable!$L$3:$L$20070,'Annual Additions'!$A45)+SUMIFS('Retired and Cancelled'!$L$3:$L$3631,'Retired and Cancelled'!$J$3:$J$3631,'Annual Additions'!G$1,'Retired and Cancelled'!$N$3:$N$3631,'Annual Additions'!$A45,'Retired and Cancelled'!$M$3:$M$3631,"RE")</f>
        <v>0</v>
      </c>
      <c r="H45" s="46">
        <f>SUMIFS(Operable!$K$3:$K$20070,Operable!$J$3:$J$20070,'Annual Additions'!H$1,Operable!$L$3:$L$20070,'Annual Additions'!$A45)+SUMIFS('Retired and Cancelled'!$L$3:$L$3631,'Retired and Cancelled'!$J$3:$J$3631,'Annual Additions'!H$1,'Retired and Cancelled'!$N$3:$N$3631,'Annual Additions'!$A45,'Retired and Cancelled'!$M$3:$M$3631,"RE")</f>
        <v>0</v>
      </c>
      <c r="I45" s="46">
        <f>SUMIFS(Operable!$K$3:$K$20070,Operable!$J$3:$J$20070,'Annual Additions'!I$1,Operable!$L$3:$L$20070,'Annual Additions'!$A45)+SUMIFS('Retired and Cancelled'!$L$3:$L$3631,'Retired and Cancelled'!$J$3:$J$3631,'Annual Additions'!I$1,'Retired and Cancelled'!$N$3:$N$3631,'Annual Additions'!$A45,'Retired and Cancelled'!$M$3:$M$3631,"RE")</f>
        <v>60</v>
      </c>
      <c r="J45" s="46">
        <f>SUMIFS(Operable!$K$3:$K$20070,Operable!$J$3:$J$20070,'Annual Additions'!J$1,Operable!$L$3:$L$20070,'Annual Additions'!$A45)+SUMIFS('Retired and Cancelled'!$L$3:$L$3631,'Retired and Cancelled'!$J$3:$J$3631,'Annual Additions'!J$1,'Retired and Cancelled'!$N$3:$N$3631,'Annual Additions'!$A45,'Retired and Cancelled'!$M$3:$M$3631,"RE")</f>
        <v>0</v>
      </c>
      <c r="K45" s="46">
        <f>SUMIFS(Operable!$K$3:$K$20070,Operable!$J$3:$J$20070,'Annual Additions'!K$1,Operable!$L$3:$L$20070,'Annual Additions'!$A45)+SUMIFS('Retired and Cancelled'!$L$3:$L$3631,'Retired and Cancelled'!$J$3:$J$3631,'Annual Additions'!K$1,'Retired and Cancelled'!$N$3:$N$3631,'Annual Additions'!$A45,'Retired and Cancelled'!$M$3:$M$3631,"RE")</f>
        <v>150.4</v>
      </c>
      <c r="L45" s="46">
        <f>SUMIFS(Operable!$K$3:$K$20070,Operable!$J$3:$J$20070,'Annual Additions'!L$1,Operable!$L$3:$L$20070,'Annual Additions'!$A45)+SUMIFS('Retired and Cancelled'!$L$3:$L$3631,'Retired and Cancelled'!$J$3:$J$3631,'Annual Additions'!L$1,'Retired and Cancelled'!$N$3:$N$3631,'Annual Additions'!$A45,'Retired and Cancelled'!$M$3:$M$3631,"RE")</f>
        <v>27</v>
      </c>
      <c r="M45" s="46">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s="46">
        <f>SUMIFS(Operable!$K$3:$K$20070,Operable!$J$3:$J$20070,'Annual Additions'!P$1,Operable!$L$3:$L$20070,'Annual Additions'!$A45)+SUMIFS('Retired and Cancelled'!$L$3:$L$3631,'Retired and Cancelled'!$J$3:$J$3631,'Annual Additions'!P$1,'Retired and Cancelled'!$N$3:$N$3631,'Annual Additions'!$A45,'Retired and Cancelled'!$M$3:$M$3631,"RE")</f>
        <v>0</v>
      </c>
      <c r="T45" s="52"/>
      <c r="V45" s="46">
        <v>2006</v>
      </c>
      <c r="W45" s="46">
        <v>9882.1000000000022</v>
      </c>
      <c r="X45" s="46">
        <v>2648.4000000000024</v>
      </c>
    </row>
    <row r="46" spans="1:24" x14ac:dyDescent="0.15">
      <c r="A46" s="46">
        <v>1944</v>
      </c>
      <c r="B46" s="46">
        <f>SUMIFS(Operable!$K$3:$K$20070,Operable!$J$3:$J$20070,'Annual Additions'!B$1,Operable!$L$3:$L$20070,'Annual Additions'!$A46)+SUMIFS('Retired and Cancelled'!$L$3:$L$3631,'Retired and Cancelled'!$J$3:$J$3631,'Annual Additions'!B$1,'Retired and Cancelled'!$N$3:$N$3631,'Annual Additions'!$A46,'Retired and Cancelled'!$M$3:$M$3631,"RE")</f>
        <v>0</v>
      </c>
      <c r="C46" s="46">
        <f>SUMIFS(Operable!$K$3:$K$20070,Operable!$J$3:$J$20070,'Annual Additions'!C$1,Operable!$L$3:$L$20070,'Annual Additions'!$A46)+SUMIFS('Retired and Cancelled'!$L$3:$L$3631,'Retired and Cancelled'!$J$3:$J$3631,'Annual Additions'!C$1,'Retired and Cancelled'!$N$3:$N$3631,'Annual Additions'!$A46,'Retired and Cancelled'!$M$3:$M$3631,"RE")</f>
        <v>150</v>
      </c>
      <c r="D46" s="46">
        <f>SUMIFS(Operable!$K$3:$K$20070,Operable!$J$3:$J$20070,'Annual Additions'!D$1,Operable!$L$3:$L$20070,'Annual Additions'!$A46)+SUMIFS('Retired and Cancelled'!$L$3:$L$3631,'Retired and Cancelled'!$J$3:$J$3631,'Annual Additions'!D$1,'Retired and Cancelled'!$N$3:$N$3631,'Annual Additions'!$A46,'Retired and Cancelled'!$M$3:$M$3631,"RE")</f>
        <v>0</v>
      </c>
      <c r="E46" s="46">
        <f>SUMIFS(Operable!$K$3:$K$20070,Operable!$J$3:$J$20070,'Annual Additions'!E$1,Operable!$L$3:$L$20070,'Annual Additions'!$A46)+SUMIFS('Retired and Cancelled'!$L$3:$L$3631,'Retired and Cancelled'!$J$3:$J$3631,'Annual Additions'!E$1,'Retired and Cancelled'!$N$3:$N$3631,'Annual Additions'!$A46,'Retired and Cancelled'!$M$3:$M$3631,"RE")</f>
        <v>0</v>
      </c>
      <c r="F46" s="46">
        <f>SUMIFS(Operable!$K$3:$K$20070,Operable!$J$3:$J$20070,'Annual Additions'!F$1,Operable!$L$3:$L$20070,'Annual Additions'!$A46)+SUMIFS('Retired and Cancelled'!$L$3:$L$3631,'Retired and Cancelled'!$J$3:$J$3631,'Annual Additions'!F$1,'Retired and Cancelled'!$N$3:$N$3631,'Annual Additions'!$A46,'Retired and Cancelled'!$M$3:$M$3631,"RE")</f>
        <v>1052.8</v>
      </c>
      <c r="G46" s="46">
        <f>SUMIFS(Operable!$K$3:$K$20070,Operable!$J$3:$J$20070,'Annual Additions'!G$1,Operable!$L$3:$L$20070,'Annual Additions'!$A46)+SUMIFS('Retired and Cancelled'!$L$3:$L$3631,'Retired and Cancelled'!$J$3:$J$3631,'Annual Additions'!G$1,'Retired and Cancelled'!$N$3:$N$3631,'Annual Additions'!$A46,'Retired and Cancelled'!$M$3:$M$3631,"RE")</f>
        <v>0</v>
      </c>
      <c r="H46" s="46">
        <f>SUMIFS(Operable!$K$3:$K$20070,Operable!$J$3:$J$20070,'Annual Additions'!H$1,Operable!$L$3:$L$20070,'Annual Additions'!$A46)+SUMIFS('Retired and Cancelled'!$L$3:$L$3631,'Retired and Cancelled'!$J$3:$J$3631,'Annual Additions'!H$1,'Retired and Cancelled'!$N$3:$N$3631,'Annual Additions'!$A46,'Retired and Cancelled'!$M$3:$M$3631,"RE")</f>
        <v>0</v>
      </c>
      <c r="I46" s="46">
        <f>SUMIFS(Operable!$K$3:$K$20070,Operable!$J$3:$J$20070,'Annual Additions'!I$1,Operable!$L$3:$L$20070,'Annual Additions'!$A46)+SUMIFS('Retired and Cancelled'!$L$3:$L$3631,'Retired and Cancelled'!$J$3:$J$3631,'Annual Additions'!I$1,'Retired and Cancelled'!$N$3:$N$3631,'Annual Additions'!$A46,'Retired and Cancelled'!$M$3:$M$3631,"RE")</f>
        <v>0</v>
      </c>
      <c r="J46" s="46">
        <f>SUMIFS(Operable!$K$3:$K$20070,Operable!$J$3:$J$20070,'Annual Additions'!J$1,Operable!$L$3:$L$20070,'Annual Additions'!$A46)+SUMIFS('Retired and Cancelled'!$L$3:$L$3631,'Retired and Cancelled'!$J$3:$J$3631,'Annual Additions'!J$1,'Retired and Cancelled'!$N$3:$N$3631,'Annual Additions'!$A46,'Retired and Cancelled'!$M$3:$M$3631,"RE")</f>
        <v>0</v>
      </c>
      <c r="K46" s="46">
        <f>SUMIFS(Operable!$K$3:$K$20070,Operable!$J$3:$J$20070,'Annual Additions'!K$1,Operable!$L$3:$L$20070,'Annual Additions'!$A46)+SUMIFS('Retired and Cancelled'!$L$3:$L$3631,'Retired and Cancelled'!$J$3:$J$3631,'Annual Additions'!K$1,'Retired and Cancelled'!$N$3:$N$3631,'Annual Additions'!$A46,'Retired and Cancelled'!$M$3:$M$3631,"RE")</f>
        <v>41.2</v>
      </c>
      <c r="L46" s="46">
        <f>SUMIFS(Operable!$K$3:$K$20070,Operable!$J$3:$J$20070,'Annual Additions'!L$1,Operable!$L$3:$L$20070,'Annual Additions'!$A46)+SUMIFS('Retired and Cancelled'!$L$3:$L$3631,'Retired and Cancelled'!$J$3:$J$3631,'Annual Additions'!L$1,'Retired and Cancelled'!$N$3:$N$3631,'Annual Additions'!$A46,'Retired and Cancelled'!$M$3:$M$3631,"RE")</f>
        <v>6.6</v>
      </c>
      <c r="M46" s="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s="46">
        <f>SUMIFS(Operable!$K$3:$K$20070,Operable!$J$3:$J$20070,'Annual Additions'!P$1,Operable!$L$3:$L$20070,'Annual Additions'!$A46)+SUMIFS('Retired and Cancelled'!$L$3:$L$3631,'Retired and Cancelled'!$J$3:$J$3631,'Annual Additions'!P$1,'Retired and Cancelled'!$N$3:$N$3631,'Annual Additions'!$A46,'Retired and Cancelled'!$M$3:$M$3631,"RE")</f>
        <v>0</v>
      </c>
      <c r="T46" s="52"/>
      <c r="V46" s="46">
        <v>2007</v>
      </c>
      <c r="W46" s="46">
        <v>15200.900000000001</v>
      </c>
      <c r="X46" s="46">
        <v>5318.8</v>
      </c>
    </row>
    <row r="47" spans="1:24" x14ac:dyDescent="0.15">
      <c r="A47" s="46">
        <v>1945</v>
      </c>
      <c r="B47" s="46">
        <f>SUMIFS(Operable!$K$3:$K$20070,Operable!$J$3:$J$20070,'Annual Additions'!B$1,Operable!$L$3:$L$20070,'Annual Additions'!$A47)+SUMIFS('Retired and Cancelled'!$L$3:$L$3631,'Retired and Cancelled'!$J$3:$J$3631,'Annual Additions'!B$1,'Retired and Cancelled'!$N$3:$N$3631,'Annual Additions'!$A47,'Retired and Cancelled'!$M$3:$M$3631,"RE")</f>
        <v>0</v>
      </c>
      <c r="C47" s="46">
        <f>SUMIFS(Operable!$K$3:$K$20070,Operable!$J$3:$J$20070,'Annual Additions'!C$1,Operable!$L$3:$L$20070,'Annual Additions'!$A47)+SUMIFS('Retired and Cancelled'!$L$3:$L$3631,'Retired and Cancelled'!$J$3:$J$3631,'Annual Additions'!C$1,'Retired and Cancelled'!$N$3:$N$3631,'Annual Additions'!$A47,'Retired and Cancelled'!$M$3:$M$3631,"RE")</f>
        <v>70.7</v>
      </c>
      <c r="D47" s="46">
        <f>SUMIFS(Operable!$K$3:$K$20070,Operable!$J$3:$J$20070,'Annual Additions'!D$1,Operable!$L$3:$L$20070,'Annual Additions'!$A47)+SUMIFS('Retired and Cancelled'!$L$3:$L$3631,'Retired and Cancelled'!$J$3:$J$3631,'Annual Additions'!D$1,'Retired and Cancelled'!$N$3:$N$3631,'Annual Additions'!$A47,'Retired and Cancelled'!$M$3:$M$3631,"RE")</f>
        <v>5.6</v>
      </c>
      <c r="E47" s="46">
        <f>SUMIFS(Operable!$K$3:$K$20070,Operable!$J$3:$J$20070,'Annual Additions'!E$1,Operable!$L$3:$L$20070,'Annual Additions'!$A47)+SUMIFS('Retired and Cancelled'!$L$3:$L$3631,'Retired and Cancelled'!$J$3:$J$3631,'Annual Additions'!E$1,'Retired and Cancelled'!$N$3:$N$3631,'Annual Additions'!$A47,'Retired and Cancelled'!$M$3:$M$3631,"RE")</f>
        <v>0</v>
      </c>
      <c r="F47" s="46">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46">
        <f>SUMIFS(Operable!$K$3:$K$20070,Operable!$J$3:$J$20070,'Annual Additions'!G$1,Operable!$L$3:$L$20070,'Annual Additions'!$A47)+SUMIFS('Retired and Cancelled'!$L$3:$L$3631,'Retired and Cancelled'!$J$3:$J$3631,'Annual Additions'!G$1,'Retired and Cancelled'!$N$3:$N$3631,'Annual Additions'!$A47,'Retired and Cancelled'!$M$3:$M$3631,"RE")</f>
        <v>0</v>
      </c>
      <c r="H47" s="46">
        <f>SUMIFS(Operable!$K$3:$K$20070,Operable!$J$3:$J$20070,'Annual Additions'!H$1,Operable!$L$3:$L$20070,'Annual Additions'!$A47)+SUMIFS('Retired and Cancelled'!$L$3:$L$3631,'Retired and Cancelled'!$J$3:$J$3631,'Annual Additions'!H$1,'Retired and Cancelled'!$N$3:$N$3631,'Annual Additions'!$A47,'Retired and Cancelled'!$M$3:$M$3631,"RE")</f>
        <v>0</v>
      </c>
      <c r="I47" s="46">
        <f>SUMIFS(Operable!$K$3:$K$20070,Operable!$J$3:$J$20070,'Annual Additions'!I$1,Operable!$L$3:$L$20070,'Annual Additions'!$A47)+SUMIFS('Retired and Cancelled'!$L$3:$L$3631,'Retired and Cancelled'!$J$3:$J$3631,'Annual Additions'!I$1,'Retired and Cancelled'!$N$3:$N$3631,'Annual Additions'!$A47,'Retired and Cancelled'!$M$3:$M$3631,"RE")</f>
        <v>10.3</v>
      </c>
      <c r="J47" s="46">
        <f>SUMIFS(Operable!$K$3:$K$20070,Operable!$J$3:$J$20070,'Annual Additions'!J$1,Operable!$L$3:$L$20070,'Annual Additions'!$A47)+SUMIFS('Retired and Cancelled'!$L$3:$L$3631,'Retired and Cancelled'!$J$3:$J$3631,'Annual Additions'!J$1,'Retired and Cancelled'!$N$3:$N$3631,'Annual Additions'!$A47,'Retired and Cancelled'!$M$3:$M$3631,"RE")</f>
        <v>0</v>
      </c>
      <c r="K47" s="46">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46">
        <f>SUMIFS(Operable!$K$3:$K$20070,Operable!$J$3:$J$20070,'Annual Additions'!L$1,Operable!$L$3:$L$20070,'Annual Additions'!$A47)+SUMIFS('Retired and Cancelled'!$L$3:$L$3631,'Retired and Cancelled'!$J$3:$J$3631,'Annual Additions'!L$1,'Retired and Cancelled'!$N$3:$N$3631,'Annual Additions'!$A47,'Retired and Cancelled'!$M$3:$M$3631,"RE")</f>
        <v>204.9</v>
      </c>
      <c r="M47" s="46">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s="46">
        <f>SUMIFS(Operable!$K$3:$K$20070,Operable!$J$3:$J$20070,'Annual Additions'!P$1,Operable!$L$3:$L$20070,'Annual Additions'!$A47)+SUMIFS('Retired and Cancelled'!$L$3:$L$3631,'Retired and Cancelled'!$J$3:$J$3631,'Annual Additions'!P$1,'Retired and Cancelled'!$N$3:$N$3631,'Annual Additions'!$A47,'Retired and Cancelled'!$M$3:$M$3631,"RE")</f>
        <v>0</v>
      </c>
      <c r="T47" s="52"/>
      <c r="V47" s="46">
        <v>2008</v>
      </c>
      <c r="W47" s="46">
        <v>23698.300000000003</v>
      </c>
      <c r="X47" s="46">
        <v>8497.4000000000015</v>
      </c>
    </row>
    <row r="48" spans="1:24" x14ac:dyDescent="0.15">
      <c r="A48" s="46">
        <v>1946</v>
      </c>
      <c r="B48" s="46">
        <f>SUMIFS(Operable!$K$3:$K$20070,Operable!$J$3:$J$20070,'Annual Additions'!B$1,Operable!$L$3:$L$20070,'Annual Additions'!$A48)+SUMIFS('Retired and Cancelled'!$L$3:$L$3631,'Retired and Cancelled'!$J$3:$J$3631,'Annual Additions'!B$1,'Retired and Cancelled'!$N$3:$N$3631,'Annual Additions'!$A48,'Retired and Cancelled'!$M$3:$M$3631,"RE")</f>
        <v>0</v>
      </c>
      <c r="C48" s="46">
        <f>SUMIFS(Operable!$K$3:$K$20070,Operable!$J$3:$J$20070,'Annual Additions'!C$1,Operable!$L$3:$L$20070,'Annual Additions'!$A48)+SUMIFS('Retired and Cancelled'!$L$3:$L$3631,'Retired and Cancelled'!$J$3:$J$3631,'Annual Additions'!C$1,'Retired and Cancelled'!$N$3:$N$3631,'Annual Additions'!$A48,'Retired and Cancelled'!$M$3:$M$3631,"RE")</f>
        <v>24</v>
      </c>
      <c r="D48" s="46">
        <f>SUMIFS(Operable!$K$3:$K$20070,Operable!$J$3:$J$20070,'Annual Additions'!D$1,Operable!$L$3:$L$20070,'Annual Additions'!$A48)+SUMIFS('Retired and Cancelled'!$L$3:$L$3631,'Retired and Cancelled'!$J$3:$J$3631,'Annual Additions'!D$1,'Retired and Cancelled'!$N$3:$N$3631,'Annual Additions'!$A48,'Retired and Cancelled'!$M$3:$M$3631,"RE")</f>
        <v>0</v>
      </c>
      <c r="E48" s="46">
        <f>SUMIFS(Operable!$K$3:$K$20070,Operable!$J$3:$J$20070,'Annual Additions'!E$1,Operable!$L$3:$L$20070,'Annual Additions'!$A48)+SUMIFS('Retired and Cancelled'!$L$3:$L$3631,'Retired and Cancelled'!$J$3:$J$3631,'Annual Additions'!E$1,'Retired and Cancelled'!$N$3:$N$3631,'Annual Additions'!$A48,'Retired and Cancelled'!$M$3:$M$3631,"RE")</f>
        <v>0</v>
      </c>
      <c r="F48" s="46">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46">
        <f>SUMIFS(Operable!$K$3:$K$20070,Operable!$J$3:$J$20070,'Annual Additions'!G$1,Operable!$L$3:$L$20070,'Annual Additions'!$A48)+SUMIFS('Retired and Cancelled'!$L$3:$L$3631,'Retired and Cancelled'!$J$3:$J$3631,'Annual Additions'!G$1,'Retired and Cancelled'!$N$3:$N$3631,'Annual Additions'!$A48,'Retired and Cancelled'!$M$3:$M$3631,"RE")</f>
        <v>0</v>
      </c>
      <c r="H48" s="46">
        <f>SUMIFS(Operable!$K$3:$K$20070,Operable!$J$3:$J$20070,'Annual Additions'!H$1,Operable!$L$3:$L$20070,'Annual Additions'!$A48)+SUMIFS('Retired and Cancelled'!$L$3:$L$3631,'Retired and Cancelled'!$J$3:$J$3631,'Annual Additions'!H$1,'Retired and Cancelled'!$N$3:$N$3631,'Annual Additions'!$A48,'Retired and Cancelled'!$M$3:$M$3631,"RE")</f>
        <v>0</v>
      </c>
      <c r="I48" s="46">
        <f>SUMIFS(Operable!$K$3:$K$20070,Operable!$J$3:$J$20070,'Annual Additions'!I$1,Operable!$L$3:$L$20070,'Annual Additions'!$A48)+SUMIFS('Retired and Cancelled'!$L$3:$L$3631,'Retired and Cancelled'!$J$3:$J$3631,'Annual Additions'!I$1,'Retired and Cancelled'!$N$3:$N$3631,'Annual Additions'!$A48,'Retired and Cancelled'!$M$3:$M$3631,"RE")</f>
        <v>0</v>
      </c>
      <c r="J48" s="46">
        <f>SUMIFS(Operable!$K$3:$K$20070,Operable!$J$3:$J$20070,'Annual Additions'!J$1,Operable!$L$3:$L$20070,'Annual Additions'!$A48)+SUMIFS('Retired and Cancelled'!$L$3:$L$3631,'Retired and Cancelled'!$J$3:$J$3631,'Annual Additions'!J$1,'Retired and Cancelled'!$N$3:$N$3631,'Annual Additions'!$A48,'Retired and Cancelled'!$M$3:$M$3631,"RE")</f>
        <v>0</v>
      </c>
      <c r="K48" s="46">
        <f>SUMIFS(Operable!$K$3:$K$20070,Operable!$J$3:$J$20070,'Annual Additions'!K$1,Operable!$L$3:$L$20070,'Annual Additions'!$A48)+SUMIFS('Retired and Cancelled'!$L$3:$L$3631,'Retired and Cancelled'!$J$3:$J$3631,'Annual Additions'!K$1,'Retired and Cancelled'!$N$3:$N$3631,'Annual Additions'!$A48,'Retired and Cancelled'!$M$3:$M$3631,"RE")</f>
        <v>20.2</v>
      </c>
      <c r="L48" s="46">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46">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s="46">
        <f>SUMIFS(Operable!$K$3:$K$20070,Operable!$J$3:$J$20070,'Annual Additions'!P$1,Operable!$L$3:$L$20070,'Annual Additions'!$A48)+SUMIFS('Retired and Cancelled'!$L$3:$L$3631,'Retired and Cancelled'!$J$3:$J$3631,'Annual Additions'!P$1,'Retired and Cancelled'!$N$3:$N$3631,'Annual Additions'!$A48,'Retired and Cancelled'!$M$3:$M$3631,"RE")</f>
        <v>0</v>
      </c>
      <c r="T48" s="52"/>
      <c r="V48" s="46">
        <v>2009</v>
      </c>
      <c r="W48" s="46">
        <v>33619.800000000003</v>
      </c>
      <c r="X48" s="46">
        <v>9921.4999999999982</v>
      </c>
    </row>
    <row r="49" spans="1:31" x14ac:dyDescent="0.15">
      <c r="A49" s="46">
        <v>1947</v>
      </c>
      <c r="B49" s="46">
        <f>SUMIFS(Operable!$K$3:$K$20070,Operable!$J$3:$J$20070,'Annual Additions'!B$1,Operable!$L$3:$L$20070,'Annual Additions'!$A49)+SUMIFS('Retired and Cancelled'!$L$3:$L$3631,'Retired and Cancelled'!$J$3:$J$3631,'Annual Additions'!B$1,'Retired and Cancelled'!$N$3:$N$3631,'Annual Additions'!$A49,'Retired and Cancelled'!$M$3:$M$3631,"RE")</f>
        <v>0</v>
      </c>
      <c r="C49" s="46">
        <f>SUMIFS(Operable!$K$3:$K$20070,Operable!$J$3:$J$20070,'Annual Additions'!C$1,Operable!$L$3:$L$20070,'Annual Additions'!$A49)+SUMIFS('Retired and Cancelled'!$L$3:$L$3631,'Retired and Cancelled'!$J$3:$J$3631,'Annual Additions'!C$1,'Retired and Cancelled'!$N$3:$N$3631,'Annual Additions'!$A49,'Retired and Cancelled'!$M$3:$M$3631,"RE")</f>
        <v>299.8</v>
      </c>
      <c r="D49" s="46">
        <f>SUMIFS(Operable!$K$3:$K$20070,Operable!$J$3:$J$20070,'Annual Additions'!D$1,Operable!$L$3:$L$20070,'Annual Additions'!$A49)+SUMIFS('Retired and Cancelled'!$L$3:$L$3631,'Retired and Cancelled'!$J$3:$J$3631,'Annual Additions'!D$1,'Retired and Cancelled'!$N$3:$N$3631,'Annual Additions'!$A49,'Retired and Cancelled'!$M$3:$M$3631,"RE")</f>
        <v>0</v>
      </c>
      <c r="E49" s="46">
        <f>SUMIFS(Operable!$K$3:$K$20070,Operable!$J$3:$J$20070,'Annual Additions'!E$1,Operable!$L$3:$L$20070,'Annual Additions'!$A49)+SUMIFS('Retired and Cancelled'!$L$3:$L$3631,'Retired and Cancelled'!$J$3:$J$3631,'Annual Additions'!E$1,'Retired and Cancelled'!$N$3:$N$3631,'Annual Additions'!$A49,'Retired and Cancelled'!$M$3:$M$3631,"RE")</f>
        <v>0</v>
      </c>
      <c r="F49" s="46">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46">
        <f>SUMIFS(Operable!$K$3:$K$20070,Operable!$J$3:$J$20070,'Annual Additions'!G$1,Operable!$L$3:$L$20070,'Annual Additions'!$A49)+SUMIFS('Retired and Cancelled'!$L$3:$L$3631,'Retired and Cancelled'!$J$3:$J$3631,'Annual Additions'!G$1,'Retired and Cancelled'!$N$3:$N$3631,'Annual Additions'!$A49,'Retired and Cancelled'!$M$3:$M$3631,"RE")</f>
        <v>0</v>
      </c>
      <c r="H49" s="46">
        <f>SUMIFS(Operable!$K$3:$K$20070,Operable!$J$3:$J$20070,'Annual Additions'!H$1,Operable!$L$3:$L$20070,'Annual Additions'!$A49)+SUMIFS('Retired and Cancelled'!$L$3:$L$3631,'Retired and Cancelled'!$J$3:$J$3631,'Annual Additions'!H$1,'Retired and Cancelled'!$N$3:$N$3631,'Annual Additions'!$A49,'Retired and Cancelled'!$M$3:$M$3631,"RE")</f>
        <v>0</v>
      </c>
      <c r="I49" s="46">
        <f>SUMIFS(Operable!$K$3:$K$20070,Operable!$J$3:$J$20070,'Annual Additions'!I$1,Operable!$L$3:$L$20070,'Annual Additions'!$A49)+SUMIFS('Retired and Cancelled'!$L$3:$L$3631,'Retired and Cancelled'!$J$3:$J$3631,'Annual Additions'!I$1,'Retired and Cancelled'!$N$3:$N$3631,'Annual Additions'!$A49,'Retired and Cancelled'!$M$3:$M$3631,"RE")</f>
        <v>17.5</v>
      </c>
      <c r="J49" s="46">
        <f>SUMIFS(Operable!$K$3:$K$20070,Operable!$J$3:$J$20070,'Annual Additions'!J$1,Operable!$L$3:$L$20070,'Annual Additions'!$A49)+SUMIFS('Retired and Cancelled'!$L$3:$L$3631,'Retired and Cancelled'!$J$3:$J$3631,'Annual Additions'!J$1,'Retired and Cancelled'!$N$3:$N$3631,'Annual Additions'!$A49,'Retired and Cancelled'!$M$3:$M$3631,"RE")</f>
        <v>0</v>
      </c>
      <c r="K49" s="46">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46">
        <f>SUMIFS(Operable!$K$3:$K$20070,Operable!$J$3:$J$20070,'Annual Additions'!L$1,Operable!$L$3:$L$20070,'Annual Additions'!$A49)+SUMIFS('Retired and Cancelled'!$L$3:$L$3631,'Retired and Cancelled'!$J$3:$J$3631,'Annual Additions'!L$1,'Retired and Cancelled'!$N$3:$N$3631,'Annual Additions'!$A49,'Retired and Cancelled'!$M$3:$M$3631,"RE")</f>
        <v>90.1</v>
      </c>
      <c r="M49" s="46">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s="46">
        <f>SUMIFS(Operable!$K$3:$K$20070,Operable!$J$3:$J$20070,'Annual Additions'!P$1,Operable!$L$3:$L$20070,'Annual Additions'!$A49)+SUMIFS('Retired and Cancelled'!$L$3:$L$3631,'Retired and Cancelled'!$J$3:$J$3631,'Annual Additions'!P$1,'Retired and Cancelled'!$N$3:$N$3631,'Annual Additions'!$A49,'Retired and Cancelled'!$M$3:$M$3631,"RE")</f>
        <v>0</v>
      </c>
      <c r="T49" s="52"/>
      <c r="V49" s="46">
        <v>2010</v>
      </c>
      <c r="W49" s="46">
        <v>38303.300000000003</v>
      </c>
      <c r="X49" s="46">
        <v>4683.5</v>
      </c>
    </row>
    <row r="50" spans="1:31" x14ac:dyDescent="0.15">
      <c r="A50" s="46">
        <v>1948</v>
      </c>
      <c r="B50" s="46">
        <f>SUMIFS(Operable!$K$3:$K$20070,Operable!$J$3:$J$20070,'Annual Additions'!B$1,Operable!$L$3:$L$20070,'Annual Additions'!$A50)+SUMIFS('Retired and Cancelled'!$L$3:$L$3631,'Retired and Cancelled'!$J$3:$J$3631,'Annual Additions'!B$1,'Retired and Cancelled'!$N$3:$N$3631,'Annual Additions'!$A50,'Retired and Cancelled'!$M$3:$M$3631,"RE")</f>
        <v>0</v>
      </c>
      <c r="C50" s="46">
        <f>SUMIFS(Operable!$K$3:$K$20070,Operable!$J$3:$J$20070,'Annual Additions'!C$1,Operable!$L$3:$L$20070,'Annual Additions'!$A50)+SUMIFS('Retired and Cancelled'!$L$3:$L$3631,'Retired and Cancelled'!$J$3:$J$3631,'Annual Additions'!C$1,'Retired and Cancelled'!$N$3:$N$3631,'Annual Additions'!$A50,'Retired and Cancelled'!$M$3:$M$3631,"RE")</f>
        <v>533.4</v>
      </c>
      <c r="D50" s="46">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46">
        <f>SUMIFS(Operable!$K$3:$K$20070,Operable!$J$3:$J$20070,'Annual Additions'!E$1,Operable!$L$3:$L$20070,'Annual Additions'!$A50)+SUMIFS('Retired and Cancelled'!$L$3:$L$3631,'Retired and Cancelled'!$J$3:$J$3631,'Annual Additions'!E$1,'Retired and Cancelled'!$N$3:$N$3631,'Annual Additions'!$A50,'Retired and Cancelled'!$M$3:$M$3631,"RE")</f>
        <v>0</v>
      </c>
      <c r="F50" s="46">
        <f>SUMIFS(Operable!$K$3:$K$20070,Operable!$J$3:$J$20070,'Annual Additions'!F$1,Operable!$L$3:$L$20070,'Annual Additions'!$A50)+SUMIFS('Retired and Cancelled'!$L$3:$L$3631,'Retired and Cancelled'!$J$3:$J$3631,'Annual Additions'!F$1,'Retired and Cancelled'!$N$3:$N$3631,'Annual Additions'!$A50,'Retired and Cancelled'!$M$3:$M$3631,"RE")</f>
        <v>808.2</v>
      </c>
      <c r="G50" s="46">
        <f>SUMIFS(Operable!$K$3:$K$20070,Operable!$J$3:$J$20070,'Annual Additions'!G$1,Operable!$L$3:$L$20070,'Annual Additions'!$A50)+SUMIFS('Retired and Cancelled'!$L$3:$L$3631,'Retired and Cancelled'!$J$3:$J$3631,'Annual Additions'!G$1,'Retired and Cancelled'!$N$3:$N$3631,'Annual Additions'!$A50,'Retired and Cancelled'!$M$3:$M$3631,"RE")</f>
        <v>0</v>
      </c>
      <c r="H50" s="46">
        <f>SUMIFS(Operable!$K$3:$K$20070,Operable!$J$3:$J$20070,'Annual Additions'!H$1,Operable!$L$3:$L$20070,'Annual Additions'!$A50)+SUMIFS('Retired and Cancelled'!$L$3:$L$3631,'Retired and Cancelled'!$J$3:$J$3631,'Annual Additions'!H$1,'Retired and Cancelled'!$N$3:$N$3631,'Annual Additions'!$A50,'Retired and Cancelled'!$M$3:$M$3631,"RE")</f>
        <v>0</v>
      </c>
      <c r="I50" s="46">
        <f>SUMIFS(Operable!$K$3:$K$20070,Operable!$J$3:$J$20070,'Annual Additions'!I$1,Operable!$L$3:$L$20070,'Annual Additions'!$A50)+SUMIFS('Retired and Cancelled'!$L$3:$L$3631,'Retired and Cancelled'!$J$3:$J$3631,'Annual Additions'!I$1,'Retired and Cancelled'!$N$3:$N$3631,'Annual Additions'!$A50,'Retired and Cancelled'!$M$3:$M$3631,"RE")</f>
        <v>85.5</v>
      </c>
      <c r="J50" s="46">
        <f>SUMIFS(Operable!$K$3:$K$20070,Operable!$J$3:$J$20070,'Annual Additions'!J$1,Operable!$L$3:$L$20070,'Annual Additions'!$A50)+SUMIFS('Retired and Cancelled'!$L$3:$L$3631,'Retired and Cancelled'!$J$3:$J$3631,'Annual Additions'!J$1,'Retired and Cancelled'!$N$3:$N$3631,'Annual Additions'!$A50,'Retired and Cancelled'!$M$3:$M$3631,"RE")</f>
        <v>0</v>
      </c>
      <c r="K50" s="46">
        <f>SUMIFS(Operable!$K$3:$K$20070,Operable!$J$3:$J$20070,'Annual Additions'!K$1,Operable!$L$3:$L$20070,'Annual Additions'!$A50)+SUMIFS('Retired and Cancelled'!$L$3:$L$3631,'Retired and Cancelled'!$J$3:$J$3631,'Annual Additions'!K$1,'Retired and Cancelled'!$N$3:$N$3631,'Annual Additions'!$A50,'Retired and Cancelled'!$M$3:$M$3631,"RE")</f>
        <v>506.5</v>
      </c>
      <c r="L50" s="46">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46">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s="46">
        <f>SUMIFS(Operable!$K$3:$K$20070,Operable!$J$3:$J$20070,'Annual Additions'!P$1,Operable!$L$3:$L$20070,'Annual Additions'!$A50)+SUMIFS('Retired and Cancelled'!$L$3:$L$3631,'Retired and Cancelled'!$J$3:$J$3631,'Annual Additions'!P$1,'Retired and Cancelled'!$N$3:$N$3631,'Annual Additions'!$A50,'Retired and Cancelled'!$M$3:$M$3631,"RE")</f>
        <v>9</v>
      </c>
      <c r="T50" s="52"/>
      <c r="V50" s="46">
        <v>2011</v>
      </c>
      <c r="W50" s="46">
        <v>45186.100000000006</v>
      </c>
      <c r="X50" s="46">
        <v>6882.7999999999993</v>
      </c>
      <c r="Z50" s="46" t="s">
        <v>21593</v>
      </c>
      <c r="AA50" s="46">
        <f>-0.00000428</f>
        <v>-4.2799999999999997E-6</v>
      </c>
    </row>
    <row r="51" spans="1:31" x14ac:dyDescent="0.15">
      <c r="A51" s="46">
        <v>1949</v>
      </c>
      <c r="B51" s="46">
        <f>SUMIFS(Operable!$K$3:$K$20070,Operable!$J$3:$J$20070,'Annual Additions'!B$1,Operable!$L$3:$L$20070,'Annual Additions'!$A51)+SUMIFS('Retired and Cancelled'!$L$3:$L$3631,'Retired and Cancelled'!$J$3:$J$3631,'Annual Additions'!B$1,'Retired and Cancelled'!$N$3:$N$3631,'Annual Additions'!$A51,'Retired and Cancelled'!$M$3:$M$3631,"RE")</f>
        <v>0</v>
      </c>
      <c r="C51" s="46">
        <f>SUMIFS(Operable!$K$3:$K$20070,Operable!$J$3:$J$20070,'Annual Additions'!C$1,Operable!$L$3:$L$20070,'Annual Additions'!$A51)+SUMIFS('Retired and Cancelled'!$L$3:$L$3631,'Retired and Cancelled'!$J$3:$J$3631,'Annual Additions'!C$1,'Retired and Cancelled'!$N$3:$N$3631,'Annual Additions'!$A51,'Retired and Cancelled'!$M$3:$M$3631,"RE")</f>
        <v>1117.2</v>
      </c>
      <c r="D51" s="46">
        <f>SUMIFS(Operable!$K$3:$K$20070,Operable!$J$3:$J$20070,'Annual Additions'!D$1,Operable!$L$3:$L$20070,'Annual Additions'!$A51)+SUMIFS('Retired and Cancelled'!$L$3:$L$3631,'Retired and Cancelled'!$J$3:$J$3631,'Annual Additions'!D$1,'Retired and Cancelled'!$N$3:$N$3631,'Annual Additions'!$A51,'Retired and Cancelled'!$M$3:$M$3631,"RE")</f>
        <v>14.8</v>
      </c>
      <c r="E51" s="46">
        <f>SUMIFS(Operable!$K$3:$K$20070,Operable!$J$3:$J$20070,'Annual Additions'!E$1,Operable!$L$3:$L$20070,'Annual Additions'!$A51)+SUMIFS('Retired and Cancelled'!$L$3:$L$3631,'Retired and Cancelled'!$J$3:$J$3631,'Annual Additions'!E$1,'Retired and Cancelled'!$N$3:$N$3631,'Annual Additions'!$A51,'Retired and Cancelled'!$M$3:$M$3631,"RE")</f>
        <v>0</v>
      </c>
      <c r="F51" s="46">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46">
        <f>SUMIFS(Operable!$K$3:$K$20070,Operable!$J$3:$J$20070,'Annual Additions'!G$1,Operable!$L$3:$L$20070,'Annual Additions'!$A51)+SUMIFS('Retired and Cancelled'!$L$3:$L$3631,'Retired and Cancelled'!$J$3:$J$3631,'Annual Additions'!G$1,'Retired and Cancelled'!$N$3:$N$3631,'Annual Additions'!$A51,'Retired and Cancelled'!$M$3:$M$3631,"RE")</f>
        <v>0</v>
      </c>
      <c r="H51" s="46">
        <f>SUMIFS(Operable!$K$3:$K$20070,Operable!$J$3:$J$20070,'Annual Additions'!H$1,Operable!$L$3:$L$20070,'Annual Additions'!$A51)+SUMIFS('Retired and Cancelled'!$L$3:$L$3631,'Retired and Cancelled'!$J$3:$J$3631,'Annual Additions'!H$1,'Retired and Cancelled'!$N$3:$N$3631,'Annual Additions'!$A51,'Retired and Cancelled'!$M$3:$M$3631,"RE")</f>
        <v>0</v>
      </c>
      <c r="I51" s="46">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46">
        <f>SUMIFS(Operable!$K$3:$K$20070,Operable!$J$3:$J$20070,'Annual Additions'!J$1,Operable!$L$3:$L$20070,'Annual Additions'!$A51)+SUMIFS('Retired and Cancelled'!$L$3:$L$3631,'Retired and Cancelled'!$J$3:$J$3631,'Annual Additions'!J$1,'Retired and Cancelled'!$N$3:$N$3631,'Annual Additions'!$A51,'Retired and Cancelled'!$M$3:$M$3631,"RE")</f>
        <v>0</v>
      </c>
      <c r="K51" s="46">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46">
        <f>SUMIFS(Operable!$K$3:$K$20070,Operable!$J$3:$J$20070,'Annual Additions'!L$1,Operable!$L$3:$L$20070,'Annual Additions'!$A51)+SUMIFS('Retired and Cancelled'!$L$3:$L$3631,'Retired and Cancelled'!$J$3:$J$3631,'Annual Additions'!L$1,'Retired and Cancelled'!$N$3:$N$3631,'Annual Additions'!$A51,'Retired and Cancelled'!$M$3:$M$3631,"RE")</f>
        <v>769</v>
      </c>
      <c r="M51" s="46">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s="46">
        <f>SUMIFS(Operable!$K$3:$K$20070,Operable!$J$3:$J$20070,'Annual Additions'!P$1,Operable!$L$3:$L$20070,'Annual Additions'!$A51)+SUMIFS('Retired and Cancelled'!$L$3:$L$3631,'Retired and Cancelled'!$J$3:$J$3631,'Annual Additions'!P$1,'Retired and Cancelled'!$N$3:$N$3631,'Annual Additions'!$A51,'Retired and Cancelled'!$M$3:$M$3631,"RE")</f>
        <v>18</v>
      </c>
      <c r="T51" s="52"/>
      <c r="V51" s="46">
        <v>2012</v>
      </c>
      <c r="W51" s="46">
        <v>58455.500000000007</v>
      </c>
      <c r="X51" s="46">
        <v>13269.400000000003</v>
      </c>
      <c r="Z51" s="46" t="s">
        <v>21594</v>
      </c>
      <c r="AA51" s="46">
        <v>0.4113</v>
      </c>
    </row>
    <row r="52" spans="1:31" x14ac:dyDescent="0.15">
      <c r="A52" s="46">
        <v>1950</v>
      </c>
      <c r="B52" s="46">
        <f>SUMIFS(Operable!$K$3:$K$20070,Operable!$J$3:$J$20070,'Annual Additions'!B$1,Operable!$L$3:$L$20070,'Annual Additions'!$A52)+SUMIFS('Retired and Cancelled'!$L$3:$L$3631,'Retired and Cancelled'!$J$3:$J$3631,'Annual Additions'!B$1,'Retired and Cancelled'!$N$3:$N$3631,'Annual Additions'!$A52,'Retired and Cancelled'!$M$3:$M$3631,"RE")</f>
        <v>0</v>
      </c>
      <c r="C52" s="46">
        <f>SUMIFS(Operable!$K$3:$K$20070,Operable!$J$3:$J$20070,'Annual Additions'!C$1,Operable!$L$3:$L$20070,'Annual Additions'!$A52)+SUMIFS('Retired and Cancelled'!$L$3:$L$3631,'Retired and Cancelled'!$J$3:$J$3631,'Annual Additions'!C$1,'Retired and Cancelled'!$N$3:$N$3631,'Annual Additions'!$A52,'Retired and Cancelled'!$M$3:$M$3631,"RE")</f>
        <v>1388.6</v>
      </c>
      <c r="D52" s="46">
        <f>SUMIFS(Operable!$K$3:$K$20070,Operable!$J$3:$J$20070,'Annual Additions'!D$1,Operable!$L$3:$L$20070,'Annual Additions'!$A52)+SUMIFS('Retired and Cancelled'!$L$3:$L$3631,'Retired and Cancelled'!$J$3:$J$3631,'Annual Additions'!D$1,'Retired and Cancelled'!$N$3:$N$3631,'Annual Additions'!$A52,'Retired and Cancelled'!$M$3:$M$3631,"RE")</f>
        <v>87</v>
      </c>
      <c r="E52" s="46">
        <f>SUMIFS(Operable!$K$3:$K$20070,Operable!$J$3:$J$20070,'Annual Additions'!E$1,Operable!$L$3:$L$20070,'Annual Additions'!$A52)+SUMIFS('Retired and Cancelled'!$L$3:$L$3631,'Retired and Cancelled'!$J$3:$J$3631,'Annual Additions'!E$1,'Retired and Cancelled'!$N$3:$N$3631,'Annual Additions'!$A52,'Retired and Cancelled'!$M$3:$M$3631,"RE")</f>
        <v>0</v>
      </c>
      <c r="F52" s="46">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46">
        <f>SUMIFS(Operable!$K$3:$K$20070,Operable!$J$3:$J$20070,'Annual Additions'!G$1,Operable!$L$3:$L$20070,'Annual Additions'!$A52)+SUMIFS('Retired and Cancelled'!$L$3:$L$3631,'Retired and Cancelled'!$J$3:$J$3631,'Annual Additions'!G$1,'Retired and Cancelled'!$N$3:$N$3631,'Annual Additions'!$A52,'Retired and Cancelled'!$M$3:$M$3631,"RE")</f>
        <v>0</v>
      </c>
      <c r="H52" s="46">
        <f>SUMIFS(Operable!$K$3:$K$20070,Operable!$J$3:$J$20070,'Annual Additions'!H$1,Operable!$L$3:$L$20070,'Annual Additions'!$A52)+SUMIFS('Retired and Cancelled'!$L$3:$L$3631,'Retired and Cancelled'!$J$3:$J$3631,'Annual Additions'!H$1,'Retired and Cancelled'!$N$3:$N$3631,'Annual Additions'!$A52,'Retired and Cancelled'!$M$3:$M$3631,"RE")</f>
        <v>0</v>
      </c>
      <c r="I52" s="46">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46">
        <f>SUMIFS(Operable!$K$3:$K$20070,Operable!$J$3:$J$20070,'Annual Additions'!J$1,Operable!$L$3:$L$20070,'Annual Additions'!$A52)+SUMIFS('Retired and Cancelled'!$L$3:$L$3631,'Retired and Cancelled'!$J$3:$J$3631,'Annual Additions'!J$1,'Retired and Cancelled'!$N$3:$N$3631,'Annual Additions'!$A52,'Retired and Cancelled'!$M$3:$M$3631,"RE")</f>
        <v>0</v>
      </c>
      <c r="K52" s="46">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46">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46">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s="46">
        <f>SUMIFS(Operable!$K$3:$K$20070,Operable!$J$3:$J$20070,'Annual Additions'!P$1,Operable!$L$3:$L$20070,'Annual Additions'!$A52)+SUMIFS('Retired and Cancelled'!$L$3:$L$3631,'Retired and Cancelled'!$J$3:$J$3631,'Annual Additions'!P$1,'Retired and Cancelled'!$N$3:$N$3631,'Annual Additions'!$A52,'Retired and Cancelled'!$M$3:$M$3631,"RE")</f>
        <v>0</v>
      </c>
      <c r="T52" s="52"/>
      <c r="V52" s="46">
        <v>2013</v>
      </c>
      <c r="W52" s="46">
        <v>59314.600000000006</v>
      </c>
      <c r="X52" s="46">
        <v>859.09999999999991</v>
      </c>
      <c r="Z52" s="46" t="s">
        <v>21595</v>
      </c>
      <c r="AA52" s="46">
        <v>-121.48</v>
      </c>
    </row>
    <row r="53" spans="1:31" x14ac:dyDescent="0.15">
      <c r="A53" s="46">
        <v>1951</v>
      </c>
      <c r="B53" s="46">
        <f>SUMIFS(Operable!$K$3:$K$20070,Operable!$J$3:$J$20070,'Annual Additions'!B$1,Operable!$L$3:$L$20070,'Annual Additions'!$A53)+SUMIFS('Retired and Cancelled'!$L$3:$L$3631,'Retired and Cancelled'!$J$3:$J$3631,'Annual Additions'!B$1,'Retired and Cancelled'!$N$3:$N$3631,'Annual Additions'!$A53,'Retired and Cancelled'!$M$3:$M$3631,"RE")</f>
        <v>0</v>
      </c>
      <c r="C53" s="46">
        <f>SUMIFS(Operable!$K$3:$K$20070,Operable!$J$3:$J$20070,'Annual Additions'!C$1,Operable!$L$3:$L$20070,'Annual Additions'!$A53)+SUMIFS('Retired and Cancelled'!$L$3:$L$3631,'Retired and Cancelled'!$J$3:$J$3631,'Annual Additions'!C$1,'Retired and Cancelled'!$N$3:$N$3631,'Annual Additions'!$A53,'Retired and Cancelled'!$M$3:$M$3631,"RE")</f>
        <v>1754.9</v>
      </c>
      <c r="D53" s="46">
        <f>SUMIFS(Operable!$K$3:$K$20070,Operable!$J$3:$J$20070,'Annual Additions'!D$1,Operable!$L$3:$L$20070,'Annual Additions'!$A53)+SUMIFS('Retired and Cancelled'!$L$3:$L$3631,'Retired and Cancelled'!$J$3:$J$3631,'Annual Additions'!D$1,'Retired and Cancelled'!$N$3:$N$3631,'Annual Additions'!$A53,'Retired and Cancelled'!$M$3:$M$3631,"RE")</f>
        <v>126.3</v>
      </c>
      <c r="E53" s="46">
        <f>SUMIFS(Operable!$K$3:$K$20070,Operable!$J$3:$J$20070,'Annual Additions'!E$1,Operable!$L$3:$L$20070,'Annual Additions'!$A53)+SUMIFS('Retired and Cancelled'!$L$3:$L$3631,'Retired and Cancelled'!$J$3:$J$3631,'Annual Additions'!E$1,'Retired and Cancelled'!$N$3:$N$3631,'Annual Additions'!$A53,'Retired and Cancelled'!$M$3:$M$3631,"RE")</f>
        <v>0</v>
      </c>
      <c r="F53" s="46">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46">
        <f>SUMIFS(Operable!$K$3:$K$20070,Operable!$J$3:$J$20070,'Annual Additions'!G$1,Operable!$L$3:$L$20070,'Annual Additions'!$A53)+SUMIFS('Retired and Cancelled'!$L$3:$L$3631,'Retired and Cancelled'!$J$3:$J$3631,'Annual Additions'!G$1,'Retired and Cancelled'!$N$3:$N$3631,'Annual Additions'!$A53,'Retired and Cancelled'!$M$3:$M$3631,"RE")</f>
        <v>0</v>
      </c>
      <c r="H53" s="46">
        <f>SUMIFS(Operable!$K$3:$K$20070,Operable!$J$3:$J$20070,'Annual Additions'!H$1,Operable!$L$3:$L$20070,'Annual Additions'!$A53)+SUMIFS('Retired and Cancelled'!$L$3:$L$3631,'Retired and Cancelled'!$J$3:$J$3631,'Annual Additions'!H$1,'Retired and Cancelled'!$N$3:$N$3631,'Annual Additions'!$A53,'Retired and Cancelled'!$M$3:$M$3631,"RE")</f>
        <v>0</v>
      </c>
      <c r="I53" s="46">
        <f>SUMIFS(Operable!$K$3:$K$20070,Operable!$J$3:$J$20070,'Annual Additions'!I$1,Operable!$L$3:$L$20070,'Annual Additions'!$A53)+SUMIFS('Retired and Cancelled'!$L$3:$L$3631,'Retired and Cancelled'!$J$3:$J$3631,'Annual Additions'!I$1,'Retired and Cancelled'!$N$3:$N$3631,'Annual Additions'!$A53,'Retired and Cancelled'!$M$3:$M$3631,"RE")</f>
        <v>70.5</v>
      </c>
      <c r="J53" s="46">
        <f>SUMIFS(Operable!$K$3:$K$20070,Operable!$J$3:$J$20070,'Annual Additions'!J$1,Operable!$L$3:$L$20070,'Annual Additions'!$A53)+SUMIFS('Retired and Cancelled'!$L$3:$L$3631,'Retired and Cancelled'!$J$3:$J$3631,'Annual Additions'!J$1,'Retired and Cancelled'!$N$3:$N$3631,'Annual Additions'!$A53,'Retired and Cancelled'!$M$3:$M$3631,"RE")</f>
        <v>0</v>
      </c>
      <c r="K53" s="46">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46">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46">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s="46">
        <f>SUMIFS(Operable!$K$3:$K$20070,Operable!$J$3:$J$20070,'Annual Additions'!P$1,Operable!$L$3:$L$20070,'Annual Additions'!$A53)+SUMIFS('Retired and Cancelled'!$L$3:$L$3631,'Retired and Cancelled'!$J$3:$J$3631,'Annual Additions'!P$1,'Retired and Cancelled'!$N$3:$N$3631,'Annual Additions'!$A53,'Retired and Cancelled'!$M$3:$M$3631,"RE")</f>
        <v>26.9</v>
      </c>
      <c r="S53" s="52"/>
      <c r="T53" s="52"/>
      <c r="V53" s="46">
        <v>2014</v>
      </c>
      <c r="W53" s="46">
        <v>64258.500000000007</v>
      </c>
      <c r="X53" s="46">
        <v>4943.9000000000005</v>
      </c>
    </row>
    <row r="54" spans="1:31" x14ac:dyDescent="0.15">
      <c r="A54" s="46">
        <v>1952</v>
      </c>
      <c r="B54" s="46">
        <f>SUMIFS(Operable!$K$3:$K$20070,Operable!$J$3:$J$20070,'Annual Additions'!B$1,Operable!$L$3:$L$20070,'Annual Additions'!$A54)+SUMIFS('Retired and Cancelled'!$L$3:$L$3631,'Retired and Cancelled'!$J$3:$J$3631,'Annual Additions'!B$1,'Retired and Cancelled'!$N$3:$N$3631,'Annual Additions'!$A54,'Retired and Cancelled'!$M$3:$M$3631,"RE")</f>
        <v>0</v>
      </c>
      <c r="C54" s="46">
        <f>SUMIFS(Operable!$K$3:$K$20070,Operable!$J$3:$J$20070,'Annual Additions'!C$1,Operable!$L$3:$L$20070,'Annual Additions'!$A54)+SUMIFS('Retired and Cancelled'!$L$3:$L$3631,'Retired and Cancelled'!$J$3:$J$3631,'Annual Additions'!C$1,'Retired and Cancelled'!$N$3:$N$3631,'Annual Additions'!$A54,'Retired and Cancelled'!$M$3:$M$3631,"RE")</f>
        <v>2639.1</v>
      </c>
      <c r="D54" s="46">
        <f>SUMIFS(Operable!$K$3:$K$20070,Operable!$J$3:$J$20070,'Annual Additions'!D$1,Operable!$L$3:$L$20070,'Annual Additions'!$A54)+SUMIFS('Retired and Cancelled'!$L$3:$L$3631,'Retired and Cancelled'!$J$3:$J$3631,'Annual Additions'!D$1,'Retired and Cancelled'!$N$3:$N$3631,'Annual Additions'!$A54,'Retired and Cancelled'!$M$3:$M$3631,"RE")</f>
        <v>131</v>
      </c>
      <c r="E54" s="46">
        <f>SUMIFS(Operable!$K$3:$K$20070,Operable!$J$3:$J$20070,'Annual Additions'!E$1,Operable!$L$3:$L$20070,'Annual Additions'!$A54)+SUMIFS('Retired and Cancelled'!$L$3:$L$3631,'Retired and Cancelled'!$J$3:$J$3631,'Annual Additions'!E$1,'Retired and Cancelled'!$N$3:$N$3631,'Annual Additions'!$A54,'Retired and Cancelled'!$M$3:$M$3631,"RE")</f>
        <v>0</v>
      </c>
      <c r="F54" s="46">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46">
        <f>SUMIFS(Operable!$K$3:$K$20070,Operable!$J$3:$J$20070,'Annual Additions'!G$1,Operable!$L$3:$L$20070,'Annual Additions'!$A54)+SUMIFS('Retired and Cancelled'!$L$3:$L$3631,'Retired and Cancelled'!$J$3:$J$3631,'Annual Additions'!G$1,'Retired and Cancelled'!$N$3:$N$3631,'Annual Additions'!$A54,'Retired and Cancelled'!$M$3:$M$3631,"RE")</f>
        <v>0</v>
      </c>
      <c r="H54" s="46">
        <f>SUMIFS(Operable!$K$3:$K$20070,Operable!$J$3:$J$20070,'Annual Additions'!H$1,Operable!$L$3:$L$20070,'Annual Additions'!$A54)+SUMIFS('Retired and Cancelled'!$L$3:$L$3631,'Retired and Cancelled'!$J$3:$J$3631,'Annual Additions'!H$1,'Retired and Cancelled'!$N$3:$N$3631,'Annual Additions'!$A54,'Retired and Cancelled'!$M$3:$M$3631,"RE")</f>
        <v>0</v>
      </c>
      <c r="I54" s="46">
        <f>SUMIFS(Operable!$K$3:$K$20070,Operable!$J$3:$J$20070,'Annual Additions'!I$1,Operable!$L$3:$L$20070,'Annual Additions'!$A54)+SUMIFS('Retired and Cancelled'!$L$3:$L$3631,'Retired and Cancelled'!$J$3:$J$3631,'Annual Additions'!I$1,'Retired and Cancelled'!$N$3:$N$3631,'Annual Additions'!$A54,'Retired and Cancelled'!$M$3:$M$3631,"RE")</f>
        <v>52.6</v>
      </c>
      <c r="J54" s="46">
        <f>SUMIFS(Operable!$K$3:$K$20070,Operable!$J$3:$J$20070,'Annual Additions'!J$1,Operable!$L$3:$L$20070,'Annual Additions'!$A54)+SUMIFS('Retired and Cancelled'!$L$3:$L$3631,'Retired and Cancelled'!$J$3:$J$3631,'Annual Additions'!J$1,'Retired and Cancelled'!$N$3:$N$3631,'Annual Additions'!$A54,'Retired and Cancelled'!$M$3:$M$3631,"RE")</f>
        <v>0</v>
      </c>
      <c r="K54" s="46">
        <f>SUMIFS(Operable!$K$3:$K$20070,Operable!$J$3:$J$20070,'Annual Additions'!K$1,Operable!$L$3:$L$20070,'Annual Additions'!$A54)+SUMIFS('Retired and Cancelled'!$L$3:$L$3631,'Retired and Cancelled'!$J$3:$J$3631,'Annual Additions'!K$1,'Retired and Cancelled'!$N$3:$N$3631,'Annual Additions'!$A54,'Retired and Cancelled'!$M$3:$M$3631,"RE")</f>
        <v>185.7</v>
      </c>
      <c r="L54" s="46">
        <f>SUMIFS(Operable!$K$3:$K$20070,Operable!$J$3:$J$20070,'Annual Additions'!L$1,Operable!$L$3:$L$20070,'Annual Additions'!$A54)+SUMIFS('Retired and Cancelled'!$L$3:$L$3631,'Retired and Cancelled'!$J$3:$J$3631,'Annual Additions'!L$1,'Retired and Cancelled'!$N$3:$N$3631,'Annual Additions'!$A54,'Retired and Cancelled'!$M$3:$M$3631,"RE")</f>
        <v>945</v>
      </c>
      <c r="M54" s="46">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s="46">
        <f>SUMIFS(Operable!$K$3:$K$20070,Operable!$J$3:$J$20070,'Annual Additions'!P$1,Operable!$L$3:$L$20070,'Annual Additions'!$A54)+SUMIFS('Retired and Cancelled'!$L$3:$L$3631,'Retired and Cancelled'!$J$3:$J$3631,'Annual Additions'!P$1,'Retired and Cancelled'!$N$3:$N$3631,'Annual Additions'!$A54,'Retired and Cancelled'!$M$3:$M$3631,"RE")</f>
        <v>0</v>
      </c>
      <c r="S54" s="52"/>
      <c r="T54" s="52"/>
      <c r="V54" s="46">
        <v>2015</v>
      </c>
      <c r="W54" s="46">
        <v>72473.200000000012</v>
      </c>
      <c r="X54" s="46">
        <v>8214.7000000000007</v>
      </c>
      <c r="Z54" s="46" t="s">
        <v>21596</v>
      </c>
      <c r="AA54" s="46">
        <v>0.1149</v>
      </c>
    </row>
    <row r="55" spans="1:31" x14ac:dyDescent="0.15">
      <c r="A55" s="46">
        <v>1953</v>
      </c>
      <c r="B55" s="46">
        <f>SUMIFS(Operable!$K$3:$K$20070,Operable!$J$3:$J$20070,'Annual Additions'!B$1,Operable!$L$3:$L$20070,'Annual Additions'!$A55)+SUMIFS('Retired and Cancelled'!$L$3:$L$3631,'Retired and Cancelled'!$J$3:$J$3631,'Annual Additions'!B$1,'Retired and Cancelled'!$N$3:$N$3631,'Annual Additions'!$A55,'Retired and Cancelled'!$M$3:$M$3631,"RE")</f>
        <v>0</v>
      </c>
      <c r="C55" s="46">
        <f>SUMIFS(Operable!$K$3:$K$20070,Operable!$J$3:$J$20070,'Annual Additions'!C$1,Operable!$L$3:$L$20070,'Annual Additions'!$A55)+SUMIFS('Retired and Cancelled'!$L$3:$L$3631,'Retired and Cancelled'!$J$3:$J$3631,'Annual Additions'!C$1,'Retired and Cancelled'!$N$3:$N$3631,'Annual Additions'!$A55,'Retired and Cancelled'!$M$3:$M$3631,"RE")</f>
        <v>3730.8</v>
      </c>
      <c r="D55" s="46">
        <f>SUMIFS(Operable!$K$3:$K$20070,Operable!$J$3:$J$20070,'Annual Additions'!D$1,Operable!$L$3:$L$20070,'Annual Additions'!$A55)+SUMIFS('Retired and Cancelled'!$L$3:$L$3631,'Retired and Cancelled'!$J$3:$J$3631,'Annual Additions'!D$1,'Retired and Cancelled'!$N$3:$N$3631,'Annual Additions'!$A55,'Retired and Cancelled'!$M$3:$M$3631,"RE")</f>
        <v>121</v>
      </c>
      <c r="E55" s="46">
        <f>SUMIFS(Operable!$K$3:$K$20070,Operable!$J$3:$J$20070,'Annual Additions'!E$1,Operable!$L$3:$L$20070,'Annual Additions'!$A55)+SUMIFS('Retired and Cancelled'!$L$3:$L$3631,'Retired and Cancelled'!$J$3:$J$3631,'Annual Additions'!E$1,'Retired and Cancelled'!$N$3:$N$3631,'Annual Additions'!$A55,'Retired and Cancelled'!$M$3:$M$3631,"RE")</f>
        <v>0</v>
      </c>
      <c r="F55" s="46">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46">
        <f>SUMIFS(Operable!$K$3:$K$20070,Operable!$J$3:$J$20070,'Annual Additions'!G$1,Operable!$L$3:$L$20070,'Annual Additions'!$A55)+SUMIFS('Retired and Cancelled'!$L$3:$L$3631,'Retired and Cancelled'!$J$3:$J$3631,'Annual Additions'!G$1,'Retired and Cancelled'!$N$3:$N$3631,'Annual Additions'!$A55,'Retired and Cancelled'!$M$3:$M$3631,"RE")</f>
        <v>0</v>
      </c>
      <c r="H55" s="46">
        <f>SUMIFS(Operable!$K$3:$K$20070,Operable!$J$3:$J$20070,'Annual Additions'!H$1,Operable!$L$3:$L$20070,'Annual Additions'!$A55)+SUMIFS('Retired and Cancelled'!$L$3:$L$3631,'Retired and Cancelled'!$J$3:$J$3631,'Annual Additions'!H$1,'Retired and Cancelled'!$N$3:$N$3631,'Annual Additions'!$A55,'Retired and Cancelled'!$M$3:$M$3631,"RE")</f>
        <v>0</v>
      </c>
      <c r="I55" s="46">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46">
        <f>SUMIFS(Operable!$K$3:$K$20070,Operable!$J$3:$J$20070,'Annual Additions'!J$1,Operable!$L$3:$L$20070,'Annual Additions'!$A55)+SUMIFS('Retired and Cancelled'!$L$3:$L$3631,'Retired and Cancelled'!$J$3:$J$3631,'Annual Additions'!J$1,'Retired and Cancelled'!$N$3:$N$3631,'Annual Additions'!$A55,'Retired and Cancelled'!$M$3:$M$3631,"RE")</f>
        <v>0</v>
      </c>
      <c r="K55" s="46">
        <f>SUMIFS(Operable!$K$3:$K$20070,Operable!$J$3:$J$20070,'Annual Additions'!K$1,Operable!$L$3:$L$20070,'Annual Additions'!$A55)+SUMIFS('Retired and Cancelled'!$L$3:$L$3631,'Retired and Cancelled'!$J$3:$J$3631,'Annual Additions'!K$1,'Retired and Cancelled'!$N$3:$N$3631,'Annual Additions'!$A55,'Retired and Cancelled'!$M$3:$M$3631,"RE")</f>
        <v>618.1</v>
      </c>
      <c r="L55" s="46">
        <f>SUMIFS(Operable!$K$3:$K$20070,Operable!$J$3:$J$20070,'Annual Additions'!L$1,Operable!$L$3:$L$20070,'Annual Additions'!$A55)+SUMIFS('Retired and Cancelled'!$L$3:$L$3631,'Retired and Cancelled'!$J$3:$J$3631,'Annual Additions'!L$1,'Retired and Cancelled'!$N$3:$N$3631,'Annual Additions'!$A55,'Retired and Cancelled'!$M$3:$M$3631,"RE")</f>
        <v>1765.5</v>
      </c>
      <c r="M55" s="46">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s="46">
        <f>SUMIFS(Operable!$K$3:$K$20070,Operable!$J$3:$J$20070,'Annual Additions'!P$1,Operable!$L$3:$L$20070,'Annual Additions'!$A55)+SUMIFS('Retired and Cancelled'!$L$3:$L$3631,'Retired and Cancelled'!$J$3:$J$3631,'Annual Additions'!P$1,'Retired and Cancelled'!$N$3:$N$3631,'Annual Additions'!$A55,'Retired and Cancelled'!$M$3:$M$3631,"RE")</f>
        <v>0</v>
      </c>
      <c r="S55" s="52"/>
      <c r="T55" s="52"/>
      <c r="Z55" s="46" t="s">
        <v>21597</v>
      </c>
      <c r="AA55" s="46">
        <v>858.29</v>
      </c>
    </row>
    <row r="56" spans="1:31" x14ac:dyDescent="0.15">
      <c r="A56" s="46">
        <v>1954</v>
      </c>
      <c r="B56" s="46">
        <f>SUMIFS(Operable!$K$3:$K$20070,Operable!$J$3:$J$20070,'Annual Additions'!B$1,Operable!$L$3:$L$20070,'Annual Additions'!$A56)+SUMIFS('Retired and Cancelled'!$L$3:$L$3631,'Retired and Cancelled'!$J$3:$J$3631,'Annual Additions'!B$1,'Retired and Cancelled'!$N$3:$N$3631,'Annual Additions'!$A56,'Retired and Cancelled'!$M$3:$M$3631,"RE")</f>
        <v>0</v>
      </c>
      <c r="C56" s="4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46">
        <f>SUMIFS(Operable!$K$3:$K$20070,Operable!$J$3:$J$20070,'Annual Additions'!D$1,Operable!$L$3:$L$20070,'Annual Additions'!$A56)+SUMIFS('Retired and Cancelled'!$L$3:$L$3631,'Retired and Cancelled'!$J$3:$J$3631,'Annual Additions'!D$1,'Retired and Cancelled'!$N$3:$N$3631,'Annual Additions'!$A56,'Retired and Cancelled'!$M$3:$M$3631,"RE")</f>
        <v>212</v>
      </c>
      <c r="E56" s="46">
        <f>SUMIFS(Operable!$K$3:$K$20070,Operable!$J$3:$J$20070,'Annual Additions'!E$1,Operable!$L$3:$L$20070,'Annual Additions'!$A56)+SUMIFS('Retired and Cancelled'!$L$3:$L$3631,'Retired and Cancelled'!$J$3:$J$3631,'Annual Additions'!E$1,'Retired and Cancelled'!$N$3:$N$3631,'Annual Additions'!$A56,'Retired and Cancelled'!$M$3:$M$3631,"RE")</f>
        <v>0</v>
      </c>
      <c r="F56" s="46">
        <f>SUMIFS(Operable!$K$3:$K$20070,Operable!$J$3:$J$20070,'Annual Additions'!F$1,Operable!$L$3:$L$20070,'Annual Additions'!$A56)+SUMIFS('Retired and Cancelled'!$L$3:$L$3631,'Retired and Cancelled'!$J$3:$J$3631,'Annual Additions'!F$1,'Retired and Cancelled'!$N$3:$N$3631,'Annual Additions'!$A56,'Retired and Cancelled'!$M$3:$M$3631,"RE")</f>
        <v>1308.2</v>
      </c>
      <c r="G56" s="46">
        <f>SUMIFS(Operable!$K$3:$K$20070,Operable!$J$3:$J$20070,'Annual Additions'!G$1,Operable!$L$3:$L$20070,'Annual Additions'!$A56)+SUMIFS('Retired and Cancelled'!$L$3:$L$3631,'Retired and Cancelled'!$J$3:$J$3631,'Annual Additions'!G$1,'Retired and Cancelled'!$N$3:$N$3631,'Annual Additions'!$A56,'Retired and Cancelled'!$M$3:$M$3631,"RE")</f>
        <v>0</v>
      </c>
      <c r="H56" s="46">
        <f>SUMIFS(Operable!$K$3:$K$20070,Operable!$J$3:$J$20070,'Annual Additions'!H$1,Operable!$L$3:$L$20070,'Annual Additions'!$A56)+SUMIFS('Retired and Cancelled'!$L$3:$L$3631,'Retired and Cancelled'!$J$3:$J$3631,'Annual Additions'!H$1,'Retired and Cancelled'!$N$3:$N$3631,'Annual Additions'!$A56,'Retired and Cancelled'!$M$3:$M$3631,"RE")</f>
        <v>0</v>
      </c>
      <c r="I56" s="46">
        <f>SUMIFS(Operable!$K$3:$K$20070,Operable!$J$3:$J$20070,'Annual Additions'!I$1,Operable!$L$3:$L$20070,'Annual Additions'!$A56)+SUMIFS('Retired and Cancelled'!$L$3:$L$3631,'Retired and Cancelled'!$J$3:$J$3631,'Annual Additions'!I$1,'Retired and Cancelled'!$N$3:$N$3631,'Annual Additions'!$A56,'Retired and Cancelled'!$M$3:$M$3631,"RE")</f>
        <v>259.8</v>
      </c>
      <c r="J56" s="46">
        <f>SUMIFS(Operable!$K$3:$K$20070,Operable!$J$3:$J$20070,'Annual Additions'!J$1,Operable!$L$3:$L$20070,'Annual Additions'!$A56)+SUMIFS('Retired and Cancelled'!$L$3:$L$3631,'Retired and Cancelled'!$J$3:$J$3631,'Annual Additions'!J$1,'Retired and Cancelled'!$N$3:$N$3631,'Annual Additions'!$A56,'Retired and Cancelled'!$M$3:$M$3631,"RE")</f>
        <v>0</v>
      </c>
      <c r="K56" s="4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4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4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s="46">
        <f>SUMIFS(Operable!$K$3:$K$20070,Operable!$J$3:$J$20070,'Annual Additions'!P$1,Operable!$L$3:$L$20070,'Annual Additions'!$A56)+SUMIFS('Retired and Cancelled'!$L$3:$L$3631,'Retired and Cancelled'!$J$3:$J$3631,'Annual Additions'!P$1,'Retired and Cancelled'!$N$3:$N$3631,'Annual Additions'!$A56,'Retired and Cancelled'!$M$3:$M$3631,"RE")</f>
        <v>0</v>
      </c>
      <c r="S56" s="52"/>
      <c r="T56" s="52"/>
    </row>
    <row r="57" spans="1:31" x14ac:dyDescent="0.15">
      <c r="A57" s="46">
        <v>1955</v>
      </c>
      <c r="B57" s="46">
        <f>SUMIFS(Operable!$K$3:$K$20070,Operable!$J$3:$J$20070,'Annual Additions'!B$1,Operable!$L$3:$L$20070,'Annual Additions'!$A57)+SUMIFS('Retired and Cancelled'!$L$3:$L$3631,'Retired and Cancelled'!$J$3:$J$3631,'Annual Additions'!B$1,'Retired and Cancelled'!$N$3:$N$3631,'Annual Additions'!$A57,'Retired and Cancelled'!$M$3:$M$3631,"RE")</f>
        <v>0</v>
      </c>
      <c r="C57" s="46">
        <f>SUMIFS(Operable!$K$3:$K$20070,Operable!$J$3:$J$20070,'Annual Additions'!C$1,Operable!$L$3:$L$20070,'Annual Additions'!$A57)+SUMIFS('Retired and Cancelled'!$L$3:$L$3631,'Retired and Cancelled'!$J$3:$J$3631,'Annual Additions'!C$1,'Retired and Cancelled'!$N$3:$N$3631,'Annual Additions'!$A57,'Retired and Cancelled'!$M$3:$M$3631,"RE")</f>
        <v>6557.4</v>
      </c>
      <c r="D57" s="46">
        <f>SUMIFS(Operable!$K$3:$K$20070,Operable!$J$3:$J$20070,'Annual Additions'!D$1,Operable!$L$3:$L$20070,'Annual Additions'!$A57)+SUMIFS('Retired and Cancelled'!$L$3:$L$3631,'Retired and Cancelled'!$J$3:$J$3631,'Annual Additions'!D$1,'Retired and Cancelled'!$N$3:$N$3631,'Annual Additions'!$A57,'Retired and Cancelled'!$M$3:$M$3631,"RE")</f>
        <v>6</v>
      </c>
      <c r="E57" s="46">
        <f>SUMIFS(Operable!$K$3:$K$20070,Operable!$J$3:$J$20070,'Annual Additions'!E$1,Operable!$L$3:$L$20070,'Annual Additions'!$A57)+SUMIFS('Retired and Cancelled'!$L$3:$L$3631,'Retired and Cancelled'!$J$3:$J$3631,'Annual Additions'!E$1,'Retired and Cancelled'!$N$3:$N$3631,'Annual Additions'!$A57,'Retired and Cancelled'!$M$3:$M$3631,"RE")</f>
        <v>0</v>
      </c>
      <c r="F57" s="46">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46">
        <f>SUMIFS(Operable!$K$3:$K$20070,Operable!$J$3:$J$20070,'Annual Additions'!G$1,Operable!$L$3:$L$20070,'Annual Additions'!$A57)+SUMIFS('Retired and Cancelled'!$L$3:$L$3631,'Retired and Cancelled'!$J$3:$J$3631,'Annual Additions'!G$1,'Retired and Cancelled'!$N$3:$N$3631,'Annual Additions'!$A57,'Retired and Cancelled'!$M$3:$M$3631,"RE")</f>
        <v>0</v>
      </c>
      <c r="H57" s="46">
        <f>SUMIFS(Operable!$K$3:$K$20070,Operable!$J$3:$J$20070,'Annual Additions'!H$1,Operable!$L$3:$L$20070,'Annual Additions'!$A57)+SUMIFS('Retired and Cancelled'!$L$3:$L$3631,'Retired and Cancelled'!$J$3:$J$3631,'Annual Additions'!H$1,'Retired and Cancelled'!$N$3:$N$3631,'Annual Additions'!$A57,'Retired and Cancelled'!$M$3:$M$3631,"RE")</f>
        <v>0</v>
      </c>
      <c r="I57" s="46">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46">
        <f>SUMIFS(Operable!$K$3:$K$20070,Operable!$J$3:$J$20070,'Annual Additions'!J$1,Operable!$L$3:$L$20070,'Annual Additions'!$A57)+SUMIFS('Retired and Cancelled'!$L$3:$L$3631,'Retired and Cancelled'!$J$3:$J$3631,'Annual Additions'!J$1,'Retired and Cancelled'!$N$3:$N$3631,'Annual Additions'!$A57,'Retired and Cancelled'!$M$3:$M$3631,"RE")</f>
        <v>0</v>
      </c>
      <c r="K57" s="46">
        <f>SUMIFS(Operable!$K$3:$K$20070,Operable!$J$3:$J$20070,'Annual Additions'!K$1,Operable!$L$3:$L$20070,'Annual Additions'!$A57)+SUMIFS('Retired and Cancelled'!$L$3:$L$3631,'Retired and Cancelled'!$J$3:$J$3631,'Annual Additions'!K$1,'Retired and Cancelled'!$N$3:$N$3631,'Annual Additions'!$A57,'Retired and Cancelled'!$M$3:$M$3631,"RE")</f>
        <v>446.7</v>
      </c>
      <c r="L57" s="46">
        <f>SUMIFS(Operable!$K$3:$K$20070,Operable!$J$3:$J$20070,'Annual Additions'!L$1,Operable!$L$3:$L$20070,'Annual Additions'!$A57)+SUMIFS('Retired and Cancelled'!$L$3:$L$3631,'Retired and Cancelled'!$J$3:$J$3631,'Annual Additions'!L$1,'Retired and Cancelled'!$N$3:$N$3631,'Annual Additions'!$A57,'Retired and Cancelled'!$M$3:$M$3631,"RE")</f>
        <v>1805.8</v>
      </c>
      <c r="M57" s="46">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s="46">
        <f>SUMIFS(Operable!$K$3:$K$20070,Operable!$J$3:$J$20070,'Annual Additions'!P$1,Operable!$L$3:$L$20070,'Annual Additions'!$A57)+SUMIFS('Retired and Cancelled'!$L$3:$L$3631,'Retired and Cancelled'!$J$3:$J$3631,'Annual Additions'!P$1,'Retired and Cancelled'!$N$3:$N$3631,'Annual Additions'!$A57,'Retired and Cancelled'!$M$3:$M$3631,"RE")</f>
        <v>0</v>
      </c>
      <c r="R57" s="53"/>
      <c r="S57" s="52"/>
      <c r="T57" s="52"/>
    </row>
    <row r="58" spans="1:31" x14ac:dyDescent="0.15">
      <c r="A58" s="46">
        <v>1956</v>
      </c>
      <c r="B58" s="46">
        <f>SUMIFS(Operable!$K$3:$K$20070,Operable!$J$3:$J$20070,'Annual Additions'!B$1,Operable!$L$3:$L$20070,'Annual Additions'!$A58)+SUMIFS('Retired and Cancelled'!$L$3:$L$3631,'Retired and Cancelled'!$J$3:$J$3631,'Annual Additions'!B$1,'Retired and Cancelled'!$N$3:$N$3631,'Annual Additions'!$A58,'Retired and Cancelled'!$M$3:$M$3631,"RE")</f>
        <v>0</v>
      </c>
      <c r="C58" s="46">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46">
        <f>SUMIFS(Operable!$K$3:$K$20070,Operable!$J$3:$J$20070,'Annual Additions'!D$1,Operable!$L$3:$L$20070,'Annual Additions'!$A58)+SUMIFS('Retired and Cancelled'!$L$3:$L$3631,'Retired and Cancelled'!$J$3:$J$3631,'Annual Additions'!D$1,'Retired and Cancelled'!$N$3:$N$3631,'Annual Additions'!$A58,'Retired and Cancelled'!$M$3:$M$3631,"RE")</f>
        <v>34</v>
      </c>
      <c r="E58" s="46">
        <f>SUMIFS(Operable!$K$3:$K$20070,Operable!$J$3:$J$20070,'Annual Additions'!E$1,Operable!$L$3:$L$20070,'Annual Additions'!$A58)+SUMIFS('Retired and Cancelled'!$L$3:$L$3631,'Retired and Cancelled'!$J$3:$J$3631,'Annual Additions'!E$1,'Retired and Cancelled'!$N$3:$N$3631,'Annual Additions'!$A58,'Retired and Cancelled'!$M$3:$M$3631,"RE")</f>
        <v>0</v>
      </c>
      <c r="F58" s="46">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46">
        <f>SUMIFS(Operable!$K$3:$K$20070,Operable!$J$3:$J$20070,'Annual Additions'!G$1,Operable!$L$3:$L$20070,'Annual Additions'!$A58)+SUMIFS('Retired and Cancelled'!$L$3:$L$3631,'Retired and Cancelled'!$J$3:$J$3631,'Annual Additions'!G$1,'Retired and Cancelled'!$N$3:$N$3631,'Annual Additions'!$A58,'Retired and Cancelled'!$M$3:$M$3631,"RE")</f>
        <v>0</v>
      </c>
      <c r="H58" s="46">
        <f>SUMIFS(Operable!$K$3:$K$20070,Operable!$J$3:$J$20070,'Annual Additions'!H$1,Operable!$L$3:$L$20070,'Annual Additions'!$A58)+SUMIFS('Retired and Cancelled'!$L$3:$L$3631,'Retired and Cancelled'!$J$3:$J$3631,'Annual Additions'!H$1,'Retired and Cancelled'!$N$3:$N$3631,'Annual Additions'!$A58,'Retired and Cancelled'!$M$3:$M$3631,"RE")</f>
        <v>0</v>
      </c>
      <c r="I58" s="46">
        <f>SUMIFS(Operable!$K$3:$K$20070,Operable!$J$3:$J$20070,'Annual Additions'!I$1,Operable!$L$3:$L$20070,'Annual Additions'!$A58)+SUMIFS('Retired and Cancelled'!$L$3:$L$3631,'Retired and Cancelled'!$J$3:$J$3631,'Annual Additions'!I$1,'Retired and Cancelled'!$N$3:$N$3631,'Annual Additions'!$A58,'Retired and Cancelled'!$M$3:$M$3631,"RE")</f>
        <v>120.5</v>
      </c>
      <c r="J58" s="46">
        <f>SUMIFS(Operable!$K$3:$K$20070,Operable!$J$3:$J$20070,'Annual Additions'!J$1,Operable!$L$3:$L$20070,'Annual Additions'!$A58)+SUMIFS('Retired and Cancelled'!$L$3:$L$3631,'Retired and Cancelled'!$J$3:$J$3631,'Annual Additions'!J$1,'Retired and Cancelled'!$N$3:$N$3631,'Annual Additions'!$A58,'Retired and Cancelled'!$M$3:$M$3631,"RE")</f>
        <v>0</v>
      </c>
      <c r="K58" s="46">
        <f>SUMIFS(Operable!$K$3:$K$20070,Operable!$J$3:$J$20070,'Annual Additions'!K$1,Operable!$L$3:$L$20070,'Annual Additions'!$A58)+SUMIFS('Retired and Cancelled'!$L$3:$L$3631,'Retired and Cancelled'!$J$3:$J$3631,'Annual Additions'!K$1,'Retired and Cancelled'!$N$3:$N$3631,'Annual Additions'!$A58,'Retired and Cancelled'!$M$3:$M$3631,"RE")</f>
        <v>37.9</v>
      </c>
      <c r="L58" s="46">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46">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s="46">
        <f>SUMIFS(Operable!$K$3:$K$20070,Operable!$J$3:$J$20070,'Annual Additions'!P$1,Operable!$L$3:$L$20070,'Annual Additions'!$A58)+SUMIFS('Retired and Cancelled'!$L$3:$L$3631,'Retired and Cancelled'!$J$3:$J$3631,'Annual Additions'!P$1,'Retired and Cancelled'!$N$3:$N$3631,'Annual Additions'!$A58,'Retired and Cancelled'!$M$3:$M$3631,"RE")</f>
        <v>0</v>
      </c>
      <c r="V58" s="54" t="s">
        <v>21598</v>
      </c>
      <c r="W58" s="54"/>
      <c r="X58" s="54"/>
      <c r="Y58" s="54"/>
      <c r="Z58" s="54"/>
      <c r="AA58" s="54"/>
      <c r="AB58" s="54"/>
      <c r="AC58" s="54"/>
      <c r="AD58" s="54"/>
      <c r="AE58" s="54"/>
    </row>
    <row r="59" spans="1:31" x14ac:dyDescent="0.15">
      <c r="A59" s="46">
        <v>1957</v>
      </c>
      <c r="B59" s="46">
        <f>SUMIFS(Operable!$K$3:$K$20070,Operable!$J$3:$J$20070,'Annual Additions'!B$1,Operable!$L$3:$L$20070,'Annual Additions'!$A59)+SUMIFS('Retired and Cancelled'!$L$3:$L$3631,'Retired and Cancelled'!$J$3:$J$3631,'Annual Additions'!B$1,'Retired and Cancelled'!$N$3:$N$3631,'Annual Additions'!$A59,'Retired and Cancelled'!$M$3:$M$3631,"RE")</f>
        <v>0</v>
      </c>
      <c r="C59" s="46">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46">
        <f>SUMIFS(Operable!$K$3:$K$20070,Operable!$J$3:$J$20070,'Annual Additions'!D$1,Operable!$L$3:$L$20070,'Annual Additions'!$A59)+SUMIFS('Retired and Cancelled'!$L$3:$L$3631,'Retired and Cancelled'!$J$3:$J$3631,'Annual Additions'!D$1,'Retired and Cancelled'!$N$3:$N$3631,'Annual Additions'!$A59,'Retired and Cancelled'!$M$3:$M$3631,"RE")</f>
        <v>477.5</v>
      </c>
      <c r="E59" s="46">
        <f>SUMIFS(Operable!$K$3:$K$20070,Operable!$J$3:$J$20070,'Annual Additions'!E$1,Operable!$L$3:$L$20070,'Annual Additions'!$A59)+SUMIFS('Retired and Cancelled'!$L$3:$L$3631,'Retired and Cancelled'!$J$3:$J$3631,'Annual Additions'!E$1,'Retired and Cancelled'!$N$3:$N$3631,'Annual Additions'!$A59,'Retired and Cancelled'!$M$3:$M$3631,"RE")</f>
        <v>0</v>
      </c>
      <c r="F59" s="46">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46">
        <f>SUMIFS(Operable!$K$3:$K$20070,Operable!$J$3:$J$20070,'Annual Additions'!G$1,Operable!$L$3:$L$20070,'Annual Additions'!$A59)+SUMIFS('Retired and Cancelled'!$L$3:$L$3631,'Retired and Cancelled'!$J$3:$J$3631,'Annual Additions'!G$1,'Retired and Cancelled'!$N$3:$N$3631,'Annual Additions'!$A59,'Retired and Cancelled'!$M$3:$M$3631,"RE")</f>
        <v>0</v>
      </c>
      <c r="H59" s="46">
        <f>SUMIFS(Operable!$K$3:$K$20070,Operable!$J$3:$J$20070,'Annual Additions'!H$1,Operable!$L$3:$L$20070,'Annual Additions'!$A59)+SUMIFS('Retired and Cancelled'!$L$3:$L$3631,'Retired and Cancelled'!$J$3:$J$3631,'Annual Additions'!H$1,'Retired and Cancelled'!$N$3:$N$3631,'Annual Additions'!$A59,'Retired and Cancelled'!$M$3:$M$3631,"RE")</f>
        <v>0</v>
      </c>
      <c r="I59" s="46">
        <f>SUMIFS(Operable!$K$3:$K$20070,Operable!$J$3:$J$20070,'Annual Additions'!I$1,Operable!$L$3:$L$20070,'Annual Additions'!$A59)+SUMIFS('Retired and Cancelled'!$L$3:$L$3631,'Retired and Cancelled'!$J$3:$J$3631,'Annual Additions'!I$1,'Retired and Cancelled'!$N$3:$N$3631,'Annual Additions'!$A59,'Retired and Cancelled'!$M$3:$M$3631,"RE")</f>
        <v>98.5</v>
      </c>
      <c r="J59" s="46">
        <f>SUMIFS(Operable!$K$3:$K$20070,Operable!$J$3:$J$20070,'Annual Additions'!J$1,Operable!$L$3:$L$20070,'Annual Additions'!$A59)+SUMIFS('Retired and Cancelled'!$L$3:$L$3631,'Retired and Cancelled'!$J$3:$J$3631,'Annual Additions'!J$1,'Retired and Cancelled'!$N$3:$N$3631,'Annual Additions'!$A59,'Retired and Cancelled'!$M$3:$M$3631,"RE")</f>
        <v>0</v>
      </c>
      <c r="K59" s="46">
        <f>SUMIFS(Operable!$K$3:$K$20070,Operable!$J$3:$J$20070,'Annual Additions'!K$1,Operable!$L$3:$L$20070,'Annual Additions'!$A59)+SUMIFS('Retired and Cancelled'!$L$3:$L$3631,'Retired and Cancelled'!$J$3:$J$3631,'Annual Additions'!K$1,'Retired and Cancelled'!$N$3:$N$3631,'Annual Additions'!$A59,'Retired and Cancelled'!$M$3:$M$3631,"RE")</f>
        <v>861.4</v>
      </c>
      <c r="L59" s="46">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46">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s="46">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15">
      <c r="A60" s="46">
        <v>1958</v>
      </c>
      <c r="B60" s="46">
        <f>SUMIFS(Operable!$K$3:$K$20070,Operable!$J$3:$J$20070,'Annual Additions'!B$1,Operable!$L$3:$L$20070,'Annual Additions'!$A60)+SUMIFS('Retired and Cancelled'!$L$3:$L$3631,'Retired and Cancelled'!$J$3:$J$3631,'Annual Additions'!B$1,'Retired and Cancelled'!$N$3:$N$3631,'Annual Additions'!$A60,'Retired and Cancelled'!$M$3:$M$3631,"RE")</f>
        <v>0</v>
      </c>
      <c r="C60" s="46">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46">
        <f>SUMIFS(Operable!$K$3:$K$20070,Operable!$J$3:$J$20070,'Annual Additions'!D$1,Operable!$L$3:$L$20070,'Annual Additions'!$A60)+SUMIFS('Retired and Cancelled'!$L$3:$L$3631,'Retired and Cancelled'!$J$3:$J$3631,'Annual Additions'!D$1,'Retired and Cancelled'!$N$3:$N$3631,'Annual Additions'!$A60,'Retired and Cancelled'!$M$3:$M$3631,"RE")</f>
        <v>737.7</v>
      </c>
      <c r="E60" s="46">
        <f>SUMIFS(Operable!$K$3:$K$20070,Operable!$J$3:$J$20070,'Annual Additions'!E$1,Operable!$L$3:$L$20070,'Annual Additions'!$A60)+SUMIFS('Retired and Cancelled'!$L$3:$L$3631,'Retired and Cancelled'!$J$3:$J$3631,'Annual Additions'!E$1,'Retired and Cancelled'!$N$3:$N$3631,'Annual Additions'!$A60,'Retired and Cancelled'!$M$3:$M$3631,"RE")</f>
        <v>0</v>
      </c>
      <c r="F60" s="46">
        <f>SUMIFS(Operable!$K$3:$K$20070,Operable!$J$3:$J$20070,'Annual Additions'!F$1,Operable!$L$3:$L$20070,'Annual Additions'!$A60)+SUMIFS('Retired and Cancelled'!$L$3:$L$3631,'Retired and Cancelled'!$J$3:$J$3631,'Annual Additions'!F$1,'Retired and Cancelled'!$N$3:$N$3631,'Annual Additions'!$A60,'Retired and Cancelled'!$M$3:$M$3631,"RE")</f>
        <v>2880.2</v>
      </c>
      <c r="G60" s="46">
        <f>SUMIFS(Operable!$K$3:$K$20070,Operable!$J$3:$J$20070,'Annual Additions'!G$1,Operable!$L$3:$L$20070,'Annual Additions'!$A60)+SUMIFS('Retired and Cancelled'!$L$3:$L$3631,'Retired and Cancelled'!$J$3:$J$3631,'Annual Additions'!G$1,'Retired and Cancelled'!$N$3:$N$3631,'Annual Additions'!$A60,'Retired and Cancelled'!$M$3:$M$3631,"RE")</f>
        <v>0</v>
      </c>
      <c r="H60" s="46">
        <f>SUMIFS(Operable!$K$3:$K$20070,Operable!$J$3:$J$20070,'Annual Additions'!H$1,Operable!$L$3:$L$20070,'Annual Additions'!$A60)+SUMIFS('Retired and Cancelled'!$L$3:$L$3631,'Retired and Cancelled'!$J$3:$J$3631,'Annual Additions'!H$1,'Retired and Cancelled'!$N$3:$N$3631,'Annual Additions'!$A60,'Retired and Cancelled'!$M$3:$M$3631,"RE")</f>
        <v>0</v>
      </c>
      <c r="I60" s="46">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46">
        <f>SUMIFS(Operable!$K$3:$K$20070,Operable!$J$3:$J$20070,'Annual Additions'!J$1,Operable!$L$3:$L$20070,'Annual Additions'!$A60)+SUMIFS('Retired and Cancelled'!$L$3:$L$3631,'Retired and Cancelled'!$J$3:$J$3631,'Annual Additions'!J$1,'Retired and Cancelled'!$N$3:$N$3631,'Annual Additions'!$A60,'Retired and Cancelled'!$M$3:$M$3631,"RE")</f>
        <v>0</v>
      </c>
      <c r="K60" s="46">
        <f>SUMIFS(Operable!$K$3:$K$20070,Operable!$J$3:$J$20070,'Annual Additions'!K$1,Operable!$L$3:$L$20070,'Annual Additions'!$A60)+SUMIFS('Retired and Cancelled'!$L$3:$L$3631,'Retired and Cancelled'!$J$3:$J$3631,'Annual Additions'!K$1,'Retired and Cancelled'!$N$3:$N$3631,'Annual Additions'!$A60,'Retired and Cancelled'!$M$3:$M$3631,"RE")</f>
        <v>591</v>
      </c>
      <c r="L60" s="46">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46">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s="46">
        <f>SUMIFS(Operable!$K$3:$K$20070,Operable!$J$3:$J$20070,'Annual Additions'!P$1,Operable!$L$3:$L$20070,'Annual Additions'!$A60)+SUMIFS('Retired and Cancelled'!$L$3:$L$3631,'Retired and Cancelled'!$J$3:$J$3631,'Annual Additions'!P$1,'Retired and Cancelled'!$N$3:$N$3631,'Annual Additions'!$A60,'Retired and Cancelled'!$M$3:$M$3631,"RE")</f>
        <v>0</v>
      </c>
      <c r="S60" s="55"/>
      <c r="W60" s="46" t="s">
        <v>21591</v>
      </c>
      <c r="X60" s="46" t="s">
        <v>21592</v>
      </c>
      <c r="Z60" s="46" t="s">
        <v>21596</v>
      </c>
      <c r="AA60" s="46">
        <v>0.254</v>
      </c>
    </row>
    <row r="61" spans="1:31" x14ac:dyDescent="0.15">
      <c r="A61" s="46">
        <v>1959</v>
      </c>
      <c r="B61" s="46">
        <f>SUMIFS(Operable!$K$3:$K$20070,Operable!$J$3:$J$20070,'Annual Additions'!B$1,Operable!$L$3:$L$20070,'Annual Additions'!$A61)+SUMIFS('Retired and Cancelled'!$L$3:$L$3631,'Retired and Cancelled'!$J$3:$J$3631,'Annual Additions'!B$1,'Retired and Cancelled'!$N$3:$N$3631,'Annual Additions'!$A61,'Retired and Cancelled'!$M$3:$M$3631,"RE")</f>
        <v>0</v>
      </c>
      <c r="C61" s="46">
        <f>SUMIFS(Operable!$K$3:$K$20070,Operable!$J$3:$J$20070,'Annual Additions'!C$1,Operable!$L$3:$L$20070,'Annual Additions'!$A61)+SUMIFS('Retired and Cancelled'!$L$3:$L$3631,'Retired and Cancelled'!$J$3:$J$3631,'Annual Additions'!C$1,'Retired and Cancelled'!$N$3:$N$3631,'Annual Additions'!$A61,'Retired and Cancelled'!$M$3:$M$3631,"RE")</f>
        <v>6269</v>
      </c>
      <c r="D61" s="46">
        <f>SUMIFS(Operable!$K$3:$K$20070,Operable!$J$3:$J$20070,'Annual Additions'!D$1,Operable!$L$3:$L$20070,'Annual Additions'!$A61)+SUMIFS('Retired and Cancelled'!$L$3:$L$3631,'Retired and Cancelled'!$J$3:$J$3631,'Annual Additions'!D$1,'Retired and Cancelled'!$N$3:$N$3631,'Annual Additions'!$A61,'Retired and Cancelled'!$M$3:$M$3631,"RE")</f>
        <v>354.4</v>
      </c>
      <c r="E61" s="46">
        <f>SUMIFS(Operable!$K$3:$K$20070,Operable!$J$3:$J$20070,'Annual Additions'!E$1,Operable!$L$3:$L$20070,'Annual Additions'!$A61)+SUMIFS('Retired and Cancelled'!$L$3:$L$3631,'Retired and Cancelled'!$J$3:$J$3631,'Annual Additions'!E$1,'Retired and Cancelled'!$N$3:$N$3631,'Annual Additions'!$A61,'Retired and Cancelled'!$M$3:$M$3631,"RE")</f>
        <v>0</v>
      </c>
      <c r="F61" s="46">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46">
        <f>SUMIFS(Operable!$K$3:$K$20070,Operable!$J$3:$J$20070,'Annual Additions'!G$1,Operable!$L$3:$L$20070,'Annual Additions'!$A61)+SUMIFS('Retired and Cancelled'!$L$3:$L$3631,'Retired and Cancelled'!$J$3:$J$3631,'Annual Additions'!G$1,'Retired and Cancelled'!$N$3:$N$3631,'Annual Additions'!$A61,'Retired and Cancelled'!$M$3:$M$3631,"RE")</f>
        <v>0</v>
      </c>
      <c r="H61" s="46">
        <f>SUMIFS(Operable!$K$3:$K$20070,Operable!$J$3:$J$20070,'Annual Additions'!H$1,Operable!$L$3:$L$20070,'Annual Additions'!$A61)+SUMIFS('Retired and Cancelled'!$L$3:$L$3631,'Retired and Cancelled'!$J$3:$J$3631,'Annual Additions'!H$1,'Retired and Cancelled'!$N$3:$N$3631,'Annual Additions'!$A61,'Retired and Cancelled'!$M$3:$M$3631,"RE")</f>
        <v>0</v>
      </c>
      <c r="I61" s="46">
        <f>SUMIFS(Operable!$K$3:$K$20070,Operable!$J$3:$J$20070,'Annual Additions'!I$1,Operable!$L$3:$L$20070,'Annual Additions'!$A61)+SUMIFS('Retired and Cancelled'!$L$3:$L$3631,'Retired and Cancelled'!$J$3:$J$3631,'Annual Additions'!I$1,'Retired and Cancelled'!$N$3:$N$3631,'Annual Additions'!$A61,'Retired and Cancelled'!$M$3:$M$3631,"RE")</f>
        <v>55.6</v>
      </c>
      <c r="J61" s="46">
        <f>SUMIFS(Operable!$K$3:$K$20070,Operable!$J$3:$J$20070,'Annual Additions'!J$1,Operable!$L$3:$L$20070,'Annual Additions'!$A61)+SUMIFS('Retired and Cancelled'!$L$3:$L$3631,'Retired and Cancelled'!$J$3:$J$3631,'Annual Additions'!J$1,'Retired and Cancelled'!$N$3:$N$3631,'Annual Additions'!$A61,'Retired and Cancelled'!$M$3:$M$3631,"RE")</f>
        <v>0</v>
      </c>
      <c r="K61" s="46">
        <f>SUMIFS(Operable!$K$3:$K$20070,Operable!$J$3:$J$20070,'Annual Additions'!K$1,Operable!$L$3:$L$20070,'Annual Additions'!$A61)+SUMIFS('Retired and Cancelled'!$L$3:$L$3631,'Retired and Cancelled'!$J$3:$J$3631,'Annual Additions'!K$1,'Retired and Cancelled'!$N$3:$N$3631,'Annual Additions'!$A61,'Retired and Cancelled'!$M$3:$M$3631,"RE")</f>
        <v>647.5</v>
      </c>
      <c r="L61" s="46">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46">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s="46">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46">
        <v>1990</v>
      </c>
      <c r="W61" s="46">
        <v>112.5</v>
      </c>
      <c r="X61" s="46">
        <v>112.5</v>
      </c>
      <c r="Z61" s="46" t="s">
        <v>21597</v>
      </c>
      <c r="AA61" s="46">
        <v>257.54000000000002</v>
      </c>
    </row>
    <row r="62" spans="1:31" x14ac:dyDescent="0.15">
      <c r="A62" s="46">
        <v>1960</v>
      </c>
      <c r="B62" s="46">
        <f>SUMIFS(Operable!$K$3:$K$20070,Operable!$J$3:$J$20070,'Annual Additions'!B$1,Operable!$L$3:$L$20070,'Annual Additions'!$A62)+SUMIFS('Retired and Cancelled'!$L$3:$L$3631,'Retired and Cancelled'!$J$3:$J$3631,'Annual Additions'!B$1,'Retired and Cancelled'!$N$3:$N$3631,'Annual Additions'!$A62,'Retired and Cancelled'!$M$3:$M$3631,"RE")</f>
        <v>0</v>
      </c>
      <c r="C62" s="46">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46">
        <f>SUMIFS(Operable!$K$3:$K$20070,Operable!$J$3:$J$20070,'Annual Additions'!D$1,Operable!$L$3:$L$20070,'Annual Additions'!$A62)+SUMIFS('Retired and Cancelled'!$L$3:$L$3631,'Retired and Cancelled'!$J$3:$J$3631,'Annual Additions'!D$1,'Retired and Cancelled'!$N$3:$N$3631,'Annual Additions'!$A62,'Retired and Cancelled'!$M$3:$M$3631,"RE")</f>
        <v>0</v>
      </c>
      <c r="E62" s="46">
        <f>SUMIFS(Operable!$K$3:$K$20070,Operable!$J$3:$J$20070,'Annual Additions'!E$1,Operable!$L$3:$L$20070,'Annual Additions'!$A62)+SUMIFS('Retired and Cancelled'!$L$3:$L$3631,'Retired and Cancelled'!$J$3:$J$3631,'Annual Additions'!E$1,'Retired and Cancelled'!$N$3:$N$3631,'Annual Additions'!$A62,'Retired and Cancelled'!$M$3:$M$3631,"RE")</f>
        <v>0</v>
      </c>
      <c r="F62" s="46">
        <f>SUMIFS(Operable!$K$3:$K$20070,Operable!$J$3:$J$20070,'Annual Additions'!F$1,Operable!$L$3:$L$20070,'Annual Additions'!$A62)+SUMIFS('Retired and Cancelled'!$L$3:$L$3631,'Retired and Cancelled'!$J$3:$J$3631,'Annual Additions'!F$1,'Retired and Cancelled'!$N$3:$N$3631,'Annual Additions'!$A62,'Retired and Cancelled'!$M$3:$M$3631,"RE")</f>
        <v>1578.7</v>
      </c>
      <c r="G62" s="46">
        <f>SUMIFS(Operable!$K$3:$K$20070,Operable!$J$3:$J$20070,'Annual Additions'!G$1,Operable!$L$3:$L$20070,'Annual Additions'!$A62)+SUMIFS('Retired and Cancelled'!$L$3:$L$3631,'Retired and Cancelled'!$J$3:$J$3631,'Annual Additions'!G$1,'Retired and Cancelled'!$N$3:$N$3631,'Annual Additions'!$A62,'Retired and Cancelled'!$M$3:$M$3631,"RE")</f>
        <v>0</v>
      </c>
      <c r="H62" s="46">
        <f>SUMIFS(Operable!$K$3:$K$20070,Operable!$J$3:$J$20070,'Annual Additions'!H$1,Operable!$L$3:$L$20070,'Annual Additions'!$A62)+SUMIFS('Retired and Cancelled'!$L$3:$L$3631,'Retired and Cancelled'!$J$3:$J$3631,'Annual Additions'!H$1,'Retired and Cancelled'!$N$3:$N$3631,'Annual Additions'!$A62,'Retired and Cancelled'!$M$3:$M$3631,"RE")</f>
        <v>0</v>
      </c>
      <c r="I62" s="46">
        <f>SUMIFS(Operable!$K$3:$K$20070,Operable!$J$3:$J$20070,'Annual Additions'!I$1,Operable!$L$3:$L$20070,'Annual Additions'!$A62)+SUMIFS('Retired and Cancelled'!$L$3:$L$3631,'Retired and Cancelled'!$J$3:$J$3631,'Annual Additions'!I$1,'Retired and Cancelled'!$N$3:$N$3631,'Annual Additions'!$A62,'Retired and Cancelled'!$M$3:$M$3631,"RE")</f>
        <v>89.3</v>
      </c>
      <c r="J62" s="46">
        <f>SUMIFS(Operable!$K$3:$K$20070,Operable!$J$3:$J$20070,'Annual Additions'!J$1,Operable!$L$3:$L$20070,'Annual Additions'!$A62)+SUMIFS('Retired and Cancelled'!$L$3:$L$3631,'Retired and Cancelled'!$J$3:$J$3631,'Annual Additions'!J$1,'Retired and Cancelled'!$N$3:$N$3631,'Annual Additions'!$A62,'Retired and Cancelled'!$M$3:$M$3631,"RE")</f>
        <v>0</v>
      </c>
      <c r="K62" s="46">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46">
        <f>SUMIFS(Operable!$K$3:$K$20070,Operable!$J$3:$J$20070,'Annual Additions'!L$1,Operable!$L$3:$L$20070,'Annual Additions'!$A62)+SUMIFS('Retired and Cancelled'!$L$3:$L$3631,'Retired and Cancelled'!$J$3:$J$3631,'Annual Additions'!L$1,'Retired and Cancelled'!$N$3:$N$3631,'Annual Additions'!$A62,'Retired and Cancelled'!$M$3:$M$3631,"RE")</f>
        <v>3014.6</v>
      </c>
      <c r="M62" s="46">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s="46">
        <f>SUMIFS(Operable!$K$3:$K$20070,Operable!$J$3:$J$20070,'Annual Additions'!P$1,Operable!$L$3:$L$20070,'Annual Additions'!$A62)+SUMIFS('Retired and Cancelled'!$L$3:$L$3631,'Retired and Cancelled'!$J$3:$J$3631,'Annual Additions'!P$1,'Retired and Cancelled'!$N$3:$N$3631,'Annual Additions'!$A62,'Retired and Cancelled'!$M$3:$M$3631,"RE")</f>
        <v>0</v>
      </c>
      <c r="V62" s="46">
        <v>1991</v>
      </c>
      <c r="W62" s="46">
        <v>189.4</v>
      </c>
      <c r="X62" s="46">
        <v>76.900000000000006</v>
      </c>
    </row>
    <row r="63" spans="1:31" x14ac:dyDescent="0.15">
      <c r="A63" s="46">
        <v>1961</v>
      </c>
      <c r="B63" s="46">
        <f>SUMIFS(Operable!$K$3:$K$20070,Operable!$J$3:$J$20070,'Annual Additions'!B$1,Operable!$L$3:$L$20070,'Annual Additions'!$A63)+SUMIFS('Retired and Cancelled'!$L$3:$L$3631,'Retired and Cancelled'!$J$3:$J$3631,'Annual Additions'!B$1,'Retired and Cancelled'!$N$3:$N$3631,'Annual Additions'!$A63,'Retired and Cancelled'!$M$3:$M$3631,"RE")</f>
        <v>0</v>
      </c>
      <c r="C63" s="46">
        <f>SUMIFS(Operable!$K$3:$K$20070,Operable!$J$3:$J$20070,'Annual Additions'!C$1,Operable!$L$3:$L$20070,'Annual Additions'!$A63)+SUMIFS('Retired and Cancelled'!$L$3:$L$3631,'Retired and Cancelled'!$J$3:$J$3631,'Annual Additions'!C$1,'Retired and Cancelled'!$N$3:$N$3631,'Annual Additions'!$A63,'Retired and Cancelled'!$M$3:$M$3631,"RE")</f>
        <v>3979</v>
      </c>
      <c r="D63" s="46">
        <f>SUMIFS(Operable!$K$3:$K$20070,Operable!$J$3:$J$20070,'Annual Additions'!D$1,Operable!$L$3:$L$20070,'Annual Additions'!$A63)+SUMIFS('Retired and Cancelled'!$L$3:$L$3631,'Retired and Cancelled'!$J$3:$J$3631,'Annual Additions'!D$1,'Retired and Cancelled'!$N$3:$N$3631,'Annual Additions'!$A63,'Retired and Cancelled'!$M$3:$M$3631,"RE")</f>
        <v>252</v>
      </c>
      <c r="E63" s="46">
        <f>SUMIFS(Operable!$K$3:$K$20070,Operable!$J$3:$J$20070,'Annual Additions'!E$1,Operable!$L$3:$L$20070,'Annual Additions'!$A63)+SUMIFS('Retired and Cancelled'!$L$3:$L$3631,'Retired and Cancelled'!$J$3:$J$3631,'Annual Additions'!E$1,'Retired and Cancelled'!$N$3:$N$3631,'Annual Additions'!$A63,'Retired and Cancelled'!$M$3:$M$3631,"RE")</f>
        <v>0</v>
      </c>
      <c r="F63" s="46">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46">
        <f>SUMIFS(Operable!$K$3:$K$20070,Operable!$J$3:$J$20070,'Annual Additions'!G$1,Operable!$L$3:$L$20070,'Annual Additions'!$A63)+SUMIFS('Retired and Cancelled'!$L$3:$L$3631,'Retired and Cancelled'!$J$3:$J$3631,'Annual Additions'!G$1,'Retired and Cancelled'!$N$3:$N$3631,'Annual Additions'!$A63,'Retired and Cancelled'!$M$3:$M$3631,"RE")</f>
        <v>0</v>
      </c>
      <c r="H63" s="46">
        <f>SUMIFS(Operable!$K$3:$K$20070,Operable!$J$3:$J$20070,'Annual Additions'!H$1,Operable!$L$3:$L$20070,'Annual Additions'!$A63)+SUMIFS('Retired and Cancelled'!$L$3:$L$3631,'Retired and Cancelled'!$J$3:$J$3631,'Annual Additions'!H$1,'Retired and Cancelled'!$N$3:$N$3631,'Annual Additions'!$A63,'Retired and Cancelled'!$M$3:$M$3631,"RE")</f>
        <v>0</v>
      </c>
      <c r="I63" s="46">
        <f>SUMIFS(Operable!$K$3:$K$20070,Operable!$J$3:$J$20070,'Annual Additions'!I$1,Operable!$L$3:$L$20070,'Annual Additions'!$A63)+SUMIFS('Retired and Cancelled'!$L$3:$L$3631,'Retired and Cancelled'!$J$3:$J$3631,'Annual Additions'!I$1,'Retired and Cancelled'!$N$3:$N$3631,'Annual Additions'!$A63,'Retired and Cancelled'!$M$3:$M$3631,"RE")</f>
        <v>120.6</v>
      </c>
      <c r="J63" s="46">
        <f>SUMIFS(Operable!$K$3:$K$20070,Operable!$J$3:$J$20070,'Annual Additions'!J$1,Operable!$L$3:$L$20070,'Annual Additions'!$A63)+SUMIFS('Retired and Cancelled'!$L$3:$L$3631,'Retired and Cancelled'!$J$3:$J$3631,'Annual Additions'!J$1,'Retired and Cancelled'!$N$3:$N$3631,'Annual Additions'!$A63,'Retired and Cancelled'!$M$3:$M$3631,"RE")</f>
        <v>0</v>
      </c>
      <c r="K63" s="46">
        <f>SUMIFS(Operable!$K$3:$K$20070,Operable!$J$3:$J$20070,'Annual Additions'!K$1,Operable!$L$3:$L$20070,'Annual Additions'!$A63)+SUMIFS('Retired and Cancelled'!$L$3:$L$3631,'Retired and Cancelled'!$J$3:$J$3631,'Annual Additions'!K$1,'Retired and Cancelled'!$N$3:$N$3631,'Annual Additions'!$A63,'Retired and Cancelled'!$M$3:$M$3631,"RE")</f>
        <v>465.5</v>
      </c>
      <c r="L63" s="46">
        <f>SUMIFS(Operable!$K$3:$K$20070,Operable!$J$3:$J$20070,'Annual Additions'!L$1,Operable!$L$3:$L$20070,'Annual Additions'!$A63)+SUMIFS('Retired and Cancelled'!$L$3:$L$3631,'Retired and Cancelled'!$J$3:$J$3631,'Annual Additions'!L$1,'Retired and Cancelled'!$N$3:$N$3631,'Annual Additions'!$A63,'Retired and Cancelled'!$M$3:$M$3631,"RE")</f>
        <v>3501</v>
      </c>
      <c r="M63" s="46">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s="46">
        <f>SUMIFS(Operable!$K$3:$K$20070,Operable!$J$3:$J$20070,'Annual Additions'!P$1,Operable!$L$3:$L$20070,'Annual Additions'!$A63)+SUMIFS('Retired and Cancelled'!$L$3:$L$3631,'Retired and Cancelled'!$J$3:$J$3631,'Annual Additions'!P$1,'Retired and Cancelled'!$N$3:$N$3631,'Annual Additions'!$A63,'Retired and Cancelled'!$M$3:$M$3631,"RE")</f>
        <v>0</v>
      </c>
      <c r="V63" s="46">
        <v>1992</v>
      </c>
      <c r="W63" s="46">
        <v>195.9</v>
      </c>
      <c r="X63" s="46">
        <v>6.5</v>
      </c>
    </row>
    <row r="64" spans="1:31" x14ac:dyDescent="0.15">
      <c r="A64" s="46">
        <v>1962</v>
      </c>
      <c r="B64" s="46">
        <f>SUMIFS(Operable!$K$3:$K$20070,Operable!$J$3:$J$20070,'Annual Additions'!B$1,Operable!$L$3:$L$20070,'Annual Additions'!$A64)+SUMIFS('Retired and Cancelled'!$L$3:$L$3631,'Retired and Cancelled'!$J$3:$J$3631,'Annual Additions'!B$1,'Retired and Cancelled'!$N$3:$N$3631,'Annual Additions'!$A64,'Retired and Cancelled'!$M$3:$M$3631,"RE")</f>
        <v>0</v>
      </c>
      <c r="C64" s="46">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46">
        <f>SUMIFS(Operable!$K$3:$K$20070,Operable!$J$3:$J$20070,'Annual Additions'!D$1,Operable!$L$3:$L$20070,'Annual Additions'!$A64)+SUMIFS('Retired and Cancelled'!$L$3:$L$3631,'Retired and Cancelled'!$J$3:$J$3631,'Annual Additions'!D$1,'Retired and Cancelled'!$N$3:$N$3631,'Annual Additions'!$A64,'Retired and Cancelled'!$M$3:$M$3631,"RE")</f>
        <v>88.4</v>
      </c>
      <c r="E64" s="46">
        <f>SUMIFS(Operable!$K$3:$K$20070,Operable!$J$3:$J$20070,'Annual Additions'!E$1,Operable!$L$3:$L$20070,'Annual Additions'!$A64)+SUMIFS('Retired and Cancelled'!$L$3:$L$3631,'Retired and Cancelled'!$J$3:$J$3631,'Annual Additions'!E$1,'Retired and Cancelled'!$N$3:$N$3631,'Annual Additions'!$A64,'Retired and Cancelled'!$M$3:$M$3631,"RE")</f>
        <v>0</v>
      </c>
      <c r="F64" s="46">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46">
        <f>SUMIFS(Operable!$K$3:$K$20070,Operable!$J$3:$J$20070,'Annual Additions'!G$1,Operable!$L$3:$L$20070,'Annual Additions'!$A64)+SUMIFS('Retired and Cancelled'!$L$3:$L$3631,'Retired and Cancelled'!$J$3:$J$3631,'Annual Additions'!G$1,'Retired and Cancelled'!$N$3:$N$3631,'Annual Additions'!$A64,'Retired and Cancelled'!$M$3:$M$3631,"RE")</f>
        <v>0</v>
      </c>
      <c r="H64" s="46">
        <f>SUMIFS(Operable!$K$3:$K$20070,Operable!$J$3:$J$20070,'Annual Additions'!H$1,Operable!$L$3:$L$20070,'Annual Additions'!$A64)+SUMIFS('Retired and Cancelled'!$L$3:$L$3631,'Retired and Cancelled'!$J$3:$J$3631,'Annual Additions'!H$1,'Retired and Cancelled'!$N$3:$N$3631,'Annual Additions'!$A64,'Retired and Cancelled'!$M$3:$M$3631,"RE")</f>
        <v>0</v>
      </c>
      <c r="I64" s="46">
        <f>SUMIFS(Operable!$K$3:$K$20070,Operable!$J$3:$J$20070,'Annual Additions'!I$1,Operable!$L$3:$L$20070,'Annual Additions'!$A64)+SUMIFS('Retired and Cancelled'!$L$3:$L$3631,'Retired and Cancelled'!$J$3:$J$3631,'Annual Additions'!I$1,'Retired and Cancelled'!$N$3:$N$3631,'Annual Additions'!$A64,'Retired and Cancelled'!$M$3:$M$3631,"RE")</f>
        <v>95.6</v>
      </c>
      <c r="J64" s="46">
        <f>SUMIFS(Operable!$K$3:$K$20070,Operable!$J$3:$J$20070,'Annual Additions'!J$1,Operable!$L$3:$L$20070,'Annual Additions'!$A64)+SUMIFS('Retired and Cancelled'!$L$3:$L$3631,'Retired and Cancelled'!$J$3:$J$3631,'Annual Additions'!J$1,'Retired and Cancelled'!$N$3:$N$3631,'Annual Additions'!$A64,'Retired and Cancelled'!$M$3:$M$3631,"RE")</f>
        <v>0</v>
      </c>
      <c r="K64" s="46">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46">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46">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s="46">
        <f>SUMIFS(Operable!$K$3:$K$20070,Operable!$J$3:$J$20070,'Annual Additions'!P$1,Operable!$L$3:$L$20070,'Annual Additions'!$A64)+SUMIFS('Retired and Cancelled'!$L$3:$L$3631,'Retired and Cancelled'!$J$3:$J$3631,'Annual Additions'!P$1,'Retired and Cancelled'!$N$3:$N$3631,'Annual Additions'!$A64,'Retired and Cancelled'!$M$3:$M$3631,"RE")</f>
        <v>0</v>
      </c>
      <c r="V64" s="46">
        <v>1993</v>
      </c>
      <c r="W64" s="46">
        <v>200.1</v>
      </c>
      <c r="X64" s="46">
        <v>4.2</v>
      </c>
    </row>
    <row r="65" spans="1:24" x14ac:dyDescent="0.15">
      <c r="A65" s="46">
        <v>1963</v>
      </c>
      <c r="B65" s="46">
        <f>SUMIFS(Operable!$K$3:$K$20070,Operable!$J$3:$J$20070,'Annual Additions'!B$1,Operable!$L$3:$L$20070,'Annual Additions'!$A65)+SUMIFS('Retired and Cancelled'!$L$3:$L$3631,'Retired and Cancelled'!$J$3:$J$3631,'Annual Additions'!B$1,'Retired and Cancelled'!$N$3:$N$3631,'Annual Additions'!$A65,'Retired and Cancelled'!$M$3:$M$3631,"RE")</f>
        <v>0</v>
      </c>
      <c r="C65" s="46">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46">
        <f>SUMIFS(Operable!$K$3:$K$20070,Operable!$J$3:$J$20070,'Annual Additions'!D$1,Operable!$L$3:$L$20070,'Annual Additions'!$A65)+SUMIFS('Retired and Cancelled'!$L$3:$L$3631,'Retired and Cancelled'!$J$3:$J$3631,'Annual Additions'!D$1,'Retired and Cancelled'!$N$3:$N$3631,'Annual Additions'!$A65,'Retired and Cancelled'!$M$3:$M$3631,"RE")</f>
        <v>186</v>
      </c>
      <c r="E65" s="46">
        <f>SUMIFS(Operable!$K$3:$K$20070,Operable!$J$3:$J$20070,'Annual Additions'!E$1,Operable!$L$3:$L$20070,'Annual Additions'!$A65)+SUMIFS('Retired and Cancelled'!$L$3:$L$3631,'Retired and Cancelled'!$J$3:$J$3631,'Annual Additions'!E$1,'Retired and Cancelled'!$N$3:$N$3631,'Annual Additions'!$A65,'Retired and Cancelled'!$M$3:$M$3631,"RE")</f>
        <v>0</v>
      </c>
      <c r="F65" s="46">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46">
        <f>SUMIFS(Operable!$K$3:$K$20070,Operable!$J$3:$J$20070,'Annual Additions'!G$1,Operable!$L$3:$L$20070,'Annual Additions'!$A65)+SUMIFS('Retired and Cancelled'!$L$3:$L$3631,'Retired and Cancelled'!$J$3:$J$3631,'Annual Additions'!G$1,'Retired and Cancelled'!$N$3:$N$3631,'Annual Additions'!$A65,'Retired and Cancelled'!$M$3:$M$3631,"RE")</f>
        <v>0</v>
      </c>
      <c r="H65" s="46">
        <f>SUMIFS(Operable!$K$3:$K$20070,Operable!$J$3:$J$20070,'Annual Additions'!H$1,Operable!$L$3:$L$20070,'Annual Additions'!$A65)+SUMIFS('Retired and Cancelled'!$L$3:$L$3631,'Retired and Cancelled'!$J$3:$J$3631,'Annual Additions'!H$1,'Retired and Cancelled'!$N$3:$N$3631,'Annual Additions'!$A65,'Retired and Cancelled'!$M$3:$M$3631,"RE")</f>
        <v>0</v>
      </c>
      <c r="I65" s="46">
        <f>SUMIFS(Operable!$K$3:$K$20070,Operable!$J$3:$J$20070,'Annual Additions'!I$1,Operable!$L$3:$L$20070,'Annual Additions'!$A65)+SUMIFS('Retired and Cancelled'!$L$3:$L$3631,'Retired and Cancelled'!$J$3:$J$3631,'Annual Additions'!I$1,'Retired and Cancelled'!$N$3:$N$3631,'Annual Additions'!$A65,'Retired and Cancelled'!$M$3:$M$3631,"RE")</f>
        <v>57.3</v>
      </c>
      <c r="J65" s="46">
        <f>SUMIFS(Operable!$K$3:$K$20070,Operable!$J$3:$J$20070,'Annual Additions'!J$1,Operable!$L$3:$L$20070,'Annual Additions'!$A65)+SUMIFS('Retired and Cancelled'!$L$3:$L$3631,'Retired and Cancelled'!$J$3:$J$3631,'Annual Additions'!J$1,'Retired and Cancelled'!$N$3:$N$3631,'Annual Additions'!$A65,'Retired and Cancelled'!$M$3:$M$3631,"RE")</f>
        <v>0</v>
      </c>
      <c r="K65" s="46">
        <f>SUMIFS(Operable!$K$3:$K$20070,Operable!$J$3:$J$20070,'Annual Additions'!K$1,Operable!$L$3:$L$20070,'Annual Additions'!$A65)+SUMIFS('Retired and Cancelled'!$L$3:$L$3631,'Retired and Cancelled'!$J$3:$J$3631,'Annual Additions'!K$1,'Retired and Cancelled'!$N$3:$N$3631,'Annual Additions'!$A65,'Retired and Cancelled'!$M$3:$M$3631,"RE")</f>
        <v>669</v>
      </c>
      <c r="L65" s="46">
        <f>SUMIFS(Operable!$K$3:$K$20070,Operable!$J$3:$J$20070,'Annual Additions'!L$1,Operable!$L$3:$L$20070,'Annual Additions'!$A65)+SUMIFS('Retired and Cancelled'!$L$3:$L$3631,'Retired and Cancelled'!$J$3:$J$3631,'Annual Additions'!L$1,'Retired and Cancelled'!$N$3:$N$3631,'Annual Additions'!$A65,'Retired and Cancelled'!$M$3:$M$3631,"RE")</f>
        <v>3642.4</v>
      </c>
      <c r="M65" s="46">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s="46">
        <f>SUMIFS(Operable!$K$3:$K$20070,Operable!$J$3:$J$20070,'Annual Additions'!P$1,Operable!$L$3:$L$20070,'Annual Additions'!$A65)+SUMIFS('Retired and Cancelled'!$L$3:$L$3631,'Retired and Cancelled'!$J$3:$J$3631,'Annual Additions'!P$1,'Retired and Cancelled'!$N$3:$N$3631,'Annual Additions'!$A65,'Retired and Cancelled'!$M$3:$M$3631,"RE")</f>
        <v>0</v>
      </c>
      <c r="V65" s="46">
        <v>1994</v>
      </c>
      <c r="W65" s="46">
        <v>324.5</v>
      </c>
      <c r="X65" s="46">
        <v>124.39999999999999</v>
      </c>
    </row>
    <row r="66" spans="1:24" x14ac:dyDescent="0.15">
      <c r="A66" s="46">
        <v>1964</v>
      </c>
      <c r="B66" s="46">
        <f>SUMIFS(Operable!$K$3:$K$20070,Operable!$J$3:$J$20070,'Annual Additions'!B$1,Operable!$L$3:$L$20070,'Annual Additions'!$A66)+SUMIFS('Retired and Cancelled'!$L$3:$L$3631,'Retired and Cancelled'!$J$3:$J$3631,'Annual Additions'!B$1,'Retired and Cancelled'!$N$3:$N$3631,'Annual Additions'!$A66,'Retired and Cancelled'!$M$3:$M$3631,"RE")</f>
        <v>0</v>
      </c>
      <c r="C66" s="46">
        <f>SUMIFS(Operable!$K$3:$K$20070,Operable!$J$3:$J$20070,'Annual Additions'!C$1,Operable!$L$3:$L$20070,'Annual Additions'!$A66)+SUMIFS('Retired and Cancelled'!$L$3:$L$3631,'Retired and Cancelled'!$J$3:$J$3631,'Annual Additions'!C$1,'Retired and Cancelled'!$N$3:$N$3631,'Annual Additions'!$A66,'Retired and Cancelled'!$M$3:$M$3631,"RE")</f>
        <v>4230.8</v>
      </c>
      <c r="D66" s="46">
        <f>SUMIFS(Operable!$K$3:$K$20070,Operable!$J$3:$J$20070,'Annual Additions'!D$1,Operable!$L$3:$L$20070,'Annual Additions'!$A66)+SUMIFS('Retired and Cancelled'!$L$3:$L$3631,'Retired and Cancelled'!$J$3:$J$3631,'Annual Additions'!D$1,'Retired and Cancelled'!$N$3:$N$3631,'Annual Additions'!$A66,'Retired and Cancelled'!$M$3:$M$3631,"RE")</f>
        <v>65</v>
      </c>
      <c r="E66" s="46">
        <f>SUMIFS(Operable!$K$3:$K$20070,Operable!$J$3:$J$20070,'Annual Additions'!E$1,Operable!$L$3:$L$20070,'Annual Additions'!$A66)+SUMIFS('Retired and Cancelled'!$L$3:$L$3631,'Retired and Cancelled'!$J$3:$J$3631,'Annual Additions'!E$1,'Retired and Cancelled'!$N$3:$N$3631,'Annual Additions'!$A66,'Retired and Cancelled'!$M$3:$M$3631,"RE")</f>
        <v>0</v>
      </c>
      <c r="F66" s="4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46">
        <f>SUMIFS(Operable!$K$3:$K$20070,Operable!$J$3:$J$20070,'Annual Additions'!G$1,Operable!$L$3:$L$20070,'Annual Additions'!$A66)+SUMIFS('Retired and Cancelled'!$L$3:$L$3631,'Retired and Cancelled'!$J$3:$J$3631,'Annual Additions'!G$1,'Retired and Cancelled'!$N$3:$N$3631,'Annual Additions'!$A66,'Retired and Cancelled'!$M$3:$M$3631,"RE")</f>
        <v>0</v>
      </c>
      <c r="H66" s="46">
        <f>SUMIFS(Operable!$K$3:$K$20070,Operable!$J$3:$J$20070,'Annual Additions'!H$1,Operable!$L$3:$L$20070,'Annual Additions'!$A66)+SUMIFS('Retired and Cancelled'!$L$3:$L$3631,'Retired and Cancelled'!$J$3:$J$3631,'Annual Additions'!H$1,'Retired and Cancelled'!$N$3:$N$3631,'Annual Additions'!$A66,'Retired and Cancelled'!$M$3:$M$3631,"RE")</f>
        <v>0</v>
      </c>
      <c r="I66" s="46">
        <f>SUMIFS(Operable!$K$3:$K$20070,Operable!$J$3:$J$20070,'Annual Additions'!I$1,Operable!$L$3:$L$20070,'Annual Additions'!$A66)+SUMIFS('Retired and Cancelled'!$L$3:$L$3631,'Retired and Cancelled'!$J$3:$J$3631,'Annual Additions'!I$1,'Retired and Cancelled'!$N$3:$N$3631,'Annual Additions'!$A66,'Retired and Cancelled'!$M$3:$M$3631,"RE")</f>
        <v>82.5</v>
      </c>
      <c r="J66" s="46">
        <f>SUMIFS(Operable!$K$3:$K$20070,Operable!$J$3:$J$20070,'Annual Additions'!J$1,Operable!$L$3:$L$20070,'Annual Additions'!$A66)+SUMIFS('Retired and Cancelled'!$L$3:$L$3631,'Retired and Cancelled'!$J$3:$J$3631,'Annual Additions'!J$1,'Retired and Cancelled'!$N$3:$N$3631,'Annual Additions'!$A66,'Retired and Cancelled'!$M$3:$M$3631,"RE")</f>
        <v>0</v>
      </c>
      <c r="K66" s="46">
        <f>SUMIFS(Operable!$K$3:$K$20070,Operable!$J$3:$J$20070,'Annual Additions'!K$1,Operable!$L$3:$L$20070,'Annual Additions'!$A66)+SUMIFS('Retired and Cancelled'!$L$3:$L$3631,'Retired and Cancelled'!$J$3:$J$3631,'Annual Additions'!K$1,'Retired and Cancelled'!$N$3:$N$3631,'Annual Additions'!$A66,'Retired and Cancelled'!$M$3:$M$3631,"RE")</f>
        <v>708.9</v>
      </c>
      <c r="L66" s="4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4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s="46">
        <f>SUMIFS(Operable!$K$3:$K$20070,Operable!$J$3:$J$20070,'Annual Additions'!P$1,Operable!$L$3:$L$20070,'Annual Additions'!$A66)+SUMIFS('Retired and Cancelled'!$L$3:$L$3631,'Retired and Cancelled'!$J$3:$J$3631,'Annual Additions'!P$1,'Retired and Cancelled'!$N$3:$N$3631,'Annual Additions'!$A66,'Retired and Cancelled'!$M$3:$M$3631,"RE")</f>
        <v>0</v>
      </c>
      <c r="V66" s="46">
        <v>1995</v>
      </c>
      <c r="W66" s="46">
        <v>324.5</v>
      </c>
      <c r="X66" s="46">
        <v>0</v>
      </c>
    </row>
    <row r="67" spans="1:24" x14ac:dyDescent="0.15">
      <c r="A67" s="46">
        <v>1965</v>
      </c>
      <c r="B67" s="46">
        <f>SUMIFS(Operable!$K$3:$K$20070,Operable!$J$3:$J$20070,'Annual Additions'!B$1,Operable!$L$3:$L$20070,'Annual Additions'!$A67)+SUMIFS('Retired and Cancelled'!$L$3:$L$3631,'Retired and Cancelled'!$J$3:$J$3631,'Annual Additions'!B$1,'Retired and Cancelled'!$N$3:$N$3631,'Annual Additions'!$A67,'Retired and Cancelled'!$M$3:$M$3631,"RE")</f>
        <v>0</v>
      </c>
      <c r="C67" s="46">
        <f>SUMIFS(Operable!$K$3:$K$20070,Operable!$J$3:$J$20070,'Annual Additions'!C$1,Operable!$L$3:$L$20070,'Annual Additions'!$A67)+SUMIFS('Retired and Cancelled'!$L$3:$L$3631,'Retired and Cancelled'!$J$3:$J$3631,'Annual Additions'!C$1,'Retired and Cancelled'!$N$3:$N$3631,'Annual Additions'!$A67,'Retired and Cancelled'!$M$3:$M$3631,"RE")</f>
        <v>4131.8</v>
      </c>
      <c r="D67" s="46">
        <f>SUMIFS(Operable!$K$3:$K$20070,Operable!$J$3:$J$20070,'Annual Additions'!D$1,Operable!$L$3:$L$20070,'Annual Additions'!$A67)+SUMIFS('Retired and Cancelled'!$L$3:$L$3631,'Retired and Cancelled'!$J$3:$J$3631,'Annual Additions'!D$1,'Retired and Cancelled'!$N$3:$N$3631,'Annual Additions'!$A67,'Retired and Cancelled'!$M$3:$M$3631,"RE")</f>
        <v>283.2</v>
      </c>
      <c r="E67" s="46">
        <f>SUMIFS(Operable!$K$3:$K$20070,Operable!$J$3:$J$20070,'Annual Additions'!E$1,Operable!$L$3:$L$20070,'Annual Additions'!$A67)+SUMIFS('Retired and Cancelled'!$L$3:$L$3631,'Retired and Cancelled'!$J$3:$J$3631,'Annual Additions'!E$1,'Retired and Cancelled'!$N$3:$N$3631,'Annual Additions'!$A67,'Retired and Cancelled'!$M$3:$M$3631,"RE")</f>
        <v>0</v>
      </c>
      <c r="F67" s="46">
        <f>SUMIFS(Operable!$K$3:$K$20070,Operable!$J$3:$J$20070,'Annual Additions'!F$1,Operable!$L$3:$L$20070,'Annual Additions'!$A67)+SUMIFS('Retired and Cancelled'!$L$3:$L$3631,'Retired and Cancelled'!$J$3:$J$3631,'Annual Additions'!F$1,'Retired and Cancelled'!$N$3:$N$3631,'Annual Additions'!$A67,'Retired and Cancelled'!$M$3:$M$3631,"RE")</f>
        <v>1650</v>
      </c>
      <c r="G67" s="46">
        <f>SUMIFS(Operable!$K$3:$K$20070,Operable!$J$3:$J$20070,'Annual Additions'!G$1,Operable!$L$3:$L$20070,'Annual Additions'!$A67)+SUMIFS('Retired and Cancelled'!$L$3:$L$3631,'Retired and Cancelled'!$J$3:$J$3631,'Annual Additions'!G$1,'Retired and Cancelled'!$N$3:$N$3631,'Annual Additions'!$A67,'Retired and Cancelled'!$M$3:$M$3631,"RE")</f>
        <v>0</v>
      </c>
      <c r="H67" s="46">
        <f>SUMIFS(Operable!$K$3:$K$20070,Operable!$J$3:$J$20070,'Annual Additions'!H$1,Operable!$L$3:$L$20070,'Annual Additions'!$A67)+SUMIFS('Retired and Cancelled'!$L$3:$L$3631,'Retired and Cancelled'!$J$3:$J$3631,'Annual Additions'!H$1,'Retired and Cancelled'!$N$3:$N$3631,'Annual Additions'!$A67,'Retired and Cancelled'!$M$3:$M$3631,"RE")</f>
        <v>0</v>
      </c>
      <c r="I67" s="46">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46">
        <f>SUMIFS(Operable!$K$3:$K$20070,Operable!$J$3:$J$20070,'Annual Additions'!J$1,Operable!$L$3:$L$20070,'Annual Additions'!$A67)+SUMIFS('Retired and Cancelled'!$L$3:$L$3631,'Retired and Cancelled'!$J$3:$J$3631,'Annual Additions'!J$1,'Retired and Cancelled'!$N$3:$N$3631,'Annual Additions'!$A67,'Retired and Cancelled'!$M$3:$M$3631,"RE")</f>
        <v>0</v>
      </c>
      <c r="K67" s="46">
        <f>SUMIFS(Operable!$K$3:$K$20070,Operable!$J$3:$J$20070,'Annual Additions'!K$1,Operable!$L$3:$L$20070,'Annual Additions'!$A67)+SUMIFS('Retired and Cancelled'!$L$3:$L$3631,'Retired and Cancelled'!$J$3:$J$3631,'Annual Additions'!K$1,'Retired and Cancelled'!$N$3:$N$3631,'Annual Additions'!$A67,'Retired and Cancelled'!$M$3:$M$3631,"RE")</f>
        <v>1105.3</v>
      </c>
      <c r="L67" s="46">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46">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s="46">
        <f>SUMIFS(Operable!$K$3:$K$20070,Operable!$J$3:$J$20070,'Annual Additions'!P$1,Operable!$L$3:$L$20070,'Annual Additions'!$A67)+SUMIFS('Retired and Cancelled'!$L$3:$L$3631,'Retired and Cancelled'!$J$3:$J$3631,'Annual Additions'!P$1,'Retired and Cancelled'!$N$3:$N$3631,'Annual Additions'!$A67,'Retired and Cancelled'!$M$3:$M$3631,"RE")</f>
        <v>0</v>
      </c>
      <c r="V67" s="46">
        <v>1996</v>
      </c>
      <c r="W67" s="46">
        <v>324.5</v>
      </c>
      <c r="X67" s="46">
        <v>0</v>
      </c>
    </row>
    <row r="68" spans="1:24" x14ac:dyDescent="0.15">
      <c r="A68" s="46">
        <v>1966</v>
      </c>
      <c r="B68" s="46">
        <f>SUMIFS(Operable!$K$3:$K$20070,Operable!$J$3:$J$20070,'Annual Additions'!B$1,Operable!$L$3:$L$20070,'Annual Additions'!$A68)+SUMIFS('Retired and Cancelled'!$L$3:$L$3631,'Retired and Cancelled'!$J$3:$J$3631,'Annual Additions'!B$1,'Retired and Cancelled'!$N$3:$N$3631,'Annual Additions'!$A68,'Retired and Cancelled'!$M$3:$M$3631,"RE")</f>
        <v>0</v>
      </c>
      <c r="C68" s="46">
        <f>SUMIFS(Operable!$K$3:$K$20070,Operable!$J$3:$J$20070,'Annual Additions'!C$1,Operable!$L$3:$L$20070,'Annual Additions'!$A68)+SUMIFS('Retired and Cancelled'!$L$3:$L$3631,'Retired and Cancelled'!$J$3:$J$3631,'Annual Additions'!C$1,'Retired and Cancelled'!$N$3:$N$3631,'Annual Additions'!$A68,'Retired and Cancelled'!$M$3:$M$3631,"RE")</f>
        <v>3342.4</v>
      </c>
      <c r="D68" s="46">
        <f>SUMIFS(Operable!$K$3:$K$20070,Operable!$J$3:$J$20070,'Annual Additions'!D$1,Operable!$L$3:$L$20070,'Annual Additions'!$A68)+SUMIFS('Retired and Cancelled'!$L$3:$L$3631,'Retired and Cancelled'!$J$3:$J$3631,'Annual Additions'!D$1,'Retired and Cancelled'!$N$3:$N$3631,'Annual Additions'!$A68,'Retired and Cancelled'!$M$3:$M$3631,"RE")</f>
        <v>326.8</v>
      </c>
      <c r="E68" s="46">
        <f>SUMIFS(Operable!$K$3:$K$20070,Operable!$J$3:$J$20070,'Annual Additions'!E$1,Operable!$L$3:$L$20070,'Annual Additions'!$A68)+SUMIFS('Retired and Cancelled'!$L$3:$L$3631,'Retired and Cancelled'!$J$3:$J$3631,'Annual Additions'!E$1,'Retired and Cancelled'!$N$3:$N$3631,'Annual Additions'!$A68,'Retired and Cancelled'!$M$3:$M$3631,"RE")</f>
        <v>0</v>
      </c>
      <c r="F68" s="46">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46">
        <f>SUMIFS(Operable!$K$3:$K$20070,Operable!$J$3:$J$20070,'Annual Additions'!G$1,Operable!$L$3:$L$20070,'Annual Additions'!$A68)+SUMIFS('Retired and Cancelled'!$L$3:$L$3631,'Retired and Cancelled'!$J$3:$J$3631,'Annual Additions'!G$1,'Retired and Cancelled'!$N$3:$N$3631,'Annual Additions'!$A68,'Retired and Cancelled'!$M$3:$M$3631,"RE")</f>
        <v>0</v>
      </c>
      <c r="H68" s="46">
        <f>SUMIFS(Operable!$K$3:$K$20070,Operable!$J$3:$J$20070,'Annual Additions'!H$1,Operable!$L$3:$L$20070,'Annual Additions'!$A68)+SUMIFS('Retired and Cancelled'!$L$3:$L$3631,'Retired and Cancelled'!$J$3:$J$3631,'Annual Additions'!H$1,'Retired and Cancelled'!$N$3:$N$3631,'Annual Additions'!$A68,'Retired and Cancelled'!$M$3:$M$3631,"RE")</f>
        <v>0</v>
      </c>
      <c r="I68" s="46">
        <f>SUMIFS(Operable!$K$3:$K$20070,Operable!$J$3:$J$20070,'Annual Additions'!I$1,Operable!$L$3:$L$20070,'Annual Additions'!$A68)+SUMIFS('Retired and Cancelled'!$L$3:$L$3631,'Retired and Cancelled'!$J$3:$J$3631,'Annual Additions'!I$1,'Retired and Cancelled'!$N$3:$N$3631,'Annual Additions'!$A68,'Retired and Cancelled'!$M$3:$M$3631,"RE")</f>
        <v>179.8</v>
      </c>
      <c r="J68" s="46">
        <f>SUMIFS(Operable!$K$3:$K$20070,Operable!$J$3:$J$20070,'Annual Additions'!J$1,Operable!$L$3:$L$20070,'Annual Additions'!$A68)+SUMIFS('Retired and Cancelled'!$L$3:$L$3631,'Retired and Cancelled'!$J$3:$J$3631,'Annual Additions'!J$1,'Retired and Cancelled'!$N$3:$N$3631,'Annual Additions'!$A68,'Retired and Cancelled'!$M$3:$M$3631,"RE")</f>
        <v>0</v>
      </c>
      <c r="K68" s="46">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46">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46">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s="46">
        <f>SUMIFS(Operable!$K$3:$K$20070,Operable!$J$3:$J$20070,'Annual Additions'!P$1,Operable!$L$3:$L$20070,'Annual Additions'!$A68)+SUMIFS('Retired and Cancelled'!$L$3:$L$3631,'Retired and Cancelled'!$J$3:$J$3631,'Annual Additions'!P$1,'Retired and Cancelled'!$N$3:$N$3631,'Annual Additions'!$A68,'Retired and Cancelled'!$M$3:$M$3631,"RE")</f>
        <v>0</v>
      </c>
      <c r="V68" s="46">
        <v>1997</v>
      </c>
      <c r="W68" s="46">
        <v>344.3</v>
      </c>
      <c r="X68" s="46">
        <v>19.8</v>
      </c>
    </row>
    <row r="69" spans="1:24" x14ac:dyDescent="0.15">
      <c r="A69" s="46">
        <v>1967</v>
      </c>
      <c r="B69" s="46">
        <f>SUMIFS(Operable!$K$3:$K$20070,Operable!$J$3:$J$20070,'Annual Additions'!B$1,Operable!$L$3:$L$20070,'Annual Additions'!$A69)+SUMIFS('Retired and Cancelled'!$L$3:$L$3631,'Retired and Cancelled'!$J$3:$J$3631,'Annual Additions'!B$1,'Retired and Cancelled'!$N$3:$N$3631,'Annual Additions'!$A69,'Retired and Cancelled'!$M$3:$M$3631,"RE")</f>
        <v>0</v>
      </c>
      <c r="C69" s="46">
        <f>SUMIFS(Operable!$K$3:$K$20070,Operable!$J$3:$J$20070,'Annual Additions'!C$1,Operable!$L$3:$L$20070,'Annual Additions'!$A69)+SUMIFS('Retired and Cancelled'!$L$3:$L$3631,'Retired and Cancelled'!$J$3:$J$3631,'Annual Additions'!C$1,'Retired and Cancelled'!$N$3:$N$3631,'Annual Additions'!$A69,'Retired and Cancelled'!$M$3:$M$3631,"RE")</f>
        <v>6851.1</v>
      </c>
      <c r="D69" s="46">
        <f>SUMIFS(Operable!$K$3:$K$20070,Operable!$J$3:$J$20070,'Annual Additions'!D$1,Operable!$L$3:$L$20070,'Annual Additions'!$A69)+SUMIFS('Retired and Cancelled'!$L$3:$L$3631,'Retired and Cancelled'!$J$3:$J$3631,'Annual Additions'!D$1,'Retired and Cancelled'!$N$3:$N$3631,'Annual Additions'!$A69,'Retired and Cancelled'!$M$3:$M$3631,"RE")</f>
        <v>324.3</v>
      </c>
      <c r="E69" s="46">
        <f>SUMIFS(Operable!$K$3:$K$20070,Operable!$J$3:$J$20070,'Annual Additions'!E$1,Operable!$L$3:$L$20070,'Annual Additions'!$A69)+SUMIFS('Retired and Cancelled'!$L$3:$L$3631,'Retired and Cancelled'!$J$3:$J$3631,'Annual Additions'!E$1,'Retired and Cancelled'!$N$3:$N$3631,'Annual Additions'!$A69,'Retired and Cancelled'!$M$3:$M$3631,"RE")</f>
        <v>0</v>
      </c>
      <c r="F69" s="46">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46">
        <f>SUMIFS(Operable!$K$3:$K$20070,Operable!$J$3:$J$20070,'Annual Additions'!G$1,Operable!$L$3:$L$20070,'Annual Additions'!$A69)+SUMIFS('Retired and Cancelled'!$L$3:$L$3631,'Retired and Cancelled'!$J$3:$J$3631,'Annual Additions'!G$1,'Retired and Cancelled'!$N$3:$N$3631,'Annual Additions'!$A69,'Retired and Cancelled'!$M$3:$M$3631,"RE")</f>
        <v>0</v>
      </c>
      <c r="H69" s="46">
        <f>SUMIFS(Operable!$K$3:$K$20070,Operable!$J$3:$J$20070,'Annual Additions'!H$1,Operable!$L$3:$L$20070,'Annual Additions'!$A69)+SUMIFS('Retired and Cancelled'!$L$3:$L$3631,'Retired and Cancelled'!$J$3:$J$3631,'Annual Additions'!H$1,'Retired and Cancelled'!$N$3:$N$3631,'Annual Additions'!$A69,'Retired and Cancelled'!$M$3:$M$3631,"RE")</f>
        <v>0</v>
      </c>
      <c r="I69" s="46">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46">
        <f>SUMIFS(Operable!$K$3:$K$20070,Operable!$J$3:$J$20070,'Annual Additions'!J$1,Operable!$L$3:$L$20070,'Annual Additions'!$A69)+SUMIFS('Retired and Cancelled'!$L$3:$L$3631,'Retired and Cancelled'!$J$3:$J$3631,'Annual Additions'!J$1,'Retired and Cancelled'!$N$3:$N$3631,'Annual Additions'!$A69,'Retired and Cancelled'!$M$3:$M$3631,"RE")</f>
        <v>0</v>
      </c>
      <c r="K69" s="46">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46">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46">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s="46">
        <f>SUMIFS(Operable!$K$3:$K$20070,Operable!$J$3:$J$20070,'Annual Additions'!P$1,Operable!$L$3:$L$20070,'Annual Additions'!$A69)+SUMIFS('Retired and Cancelled'!$L$3:$L$3631,'Retired and Cancelled'!$J$3:$J$3631,'Annual Additions'!P$1,'Retired and Cancelled'!$N$3:$N$3631,'Annual Additions'!$A69,'Retired and Cancelled'!$M$3:$M$3631,"RE")</f>
        <v>0</v>
      </c>
      <c r="V69" s="46">
        <v>1998</v>
      </c>
      <c r="W69" s="46">
        <v>521.70000000000005</v>
      </c>
      <c r="X69" s="46">
        <v>177.39999999999998</v>
      </c>
    </row>
    <row r="70" spans="1:24" x14ac:dyDescent="0.15">
      <c r="A70" s="46">
        <v>1968</v>
      </c>
      <c r="B70" s="46">
        <f>SUMIFS(Operable!$K$3:$K$20070,Operable!$J$3:$J$20070,'Annual Additions'!B$1,Operable!$L$3:$L$20070,'Annual Additions'!$A70)+SUMIFS('Retired and Cancelled'!$L$3:$L$3631,'Retired and Cancelled'!$J$3:$J$3631,'Annual Additions'!B$1,'Retired and Cancelled'!$N$3:$N$3631,'Annual Additions'!$A70,'Retired and Cancelled'!$M$3:$M$3631,"RE")</f>
        <v>0</v>
      </c>
      <c r="C70" s="46">
        <f>SUMIFS(Operable!$K$3:$K$20070,Operable!$J$3:$J$20070,'Annual Additions'!C$1,Operable!$L$3:$L$20070,'Annual Additions'!$A70)+SUMIFS('Retired and Cancelled'!$L$3:$L$3631,'Retired and Cancelled'!$J$3:$J$3631,'Annual Additions'!C$1,'Retired and Cancelled'!$N$3:$N$3631,'Annual Additions'!$A70,'Retired and Cancelled'!$M$3:$M$3631,"RE")</f>
        <v>8021.1</v>
      </c>
      <c r="D70" s="46">
        <f>SUMIFS(Operable!$K$3:$K$20070,Operable!$J$3:$J$20070,'Annual Additions'!D$1,Operable!$L$3:$L$20070,'Annual Additions'!$A70)+SUMIFS('Retired and Cancelled'!$L$3:$L$3631,'Retired and Cancelled'!$J$3:$J$3631,'Annual Additions'!D$1,'Retired and Cancelled'!$N$3:$N$3631,'Annual Additions'!$A70,'Retired and Cancelled'!$M$3:$M$3631,"RE")</f>
        <v>27.2</v>
      </c>
      <c r="E70" s="46">
        <f>SUMIFS(Operable!$K$3:$K$20070,Operable!$J$3:$J$20070,'Annual Additions'!E$1,Operable!$L$3:$L$20070,'Annual Additions'!$A70)+SUMIFS('Retired and Cancelled'!$L$3:$L$3631,'Retired and Cancelled'!$J$3:$J$3631,'Annual Additions'!E$1,'Retired and Cancelled'!$N$3:$N$3631,'Annual Additions'!$A70,'Retired and Cancelled'!$M$3:$M$3631,"RE")</f>
        <v>0</v>
      </c>
      <c r="F70" s="46">
        <f>SUMIFS(Operable!$K$3:$K$20070,Operable!$J$3:$J$20070,'Annual Additions'!F$1,Operable!$L$3:$L$20070,'Annual Additions'!$A70)+SUMIFS('Retired and Cancelled'!$L$3:$L$3631,'Retired and Cancelled'!$J$3:$J$3631,'Annual Additions'!F$1,'Retired and Cancelled'!$N$3:$N$3631,'Annual Additions'!$A70,'Retired and Cancelled'!$M$3:$M$3631,"RE")</f>
        <v>2033.8</v>
      </c>
      <c r="G70" s="46">
        <f>SUMIFS(Operable!$K$3:$K$20070,Operable!$J$3:$J$20070,'Annual Additions'!G$1,Operable!$L$3:$L$20070,'Annual Additions'!$A70)+SUMIFS('Retired and Cancelled'!$L$3:$L$3631,'Retired and Cancelled'!$J$3:$J$3631,'Annual Additions'!G$1,'Retired and Cancelled'!$N$3:$N$3631,'Annual Additions'!$A70,'Retired and Cancelled'!$M$3:$M$3631,"RE")</f>
        <v>0</v>
      </c>
      <c r="H70" s="46">
        <f>SUMIFS(Operable!$K$3:$K$20070,Operable!$J$3:$J$20070,'Annual Additions'!H$1,Operable!$L$3:$L$20070,'Annual Additions'!$A70)+SUMIFS('Retired and Cancelled'!$L$3:$L$3631,'Retired and Cancelled'!$J$3:$J$3631,'Annual Additions'!H$1,'Retired and Cancelled'!$N$3:$N$3631,'Annual Additions'!$A70,'Retired and Cancelled'!$M$3:$M$3631,"RE")</f>
        <v>0</v>
      </c>
      <c r="I70" s="46">
        <f>SUMIFS(Operable!$K$3:$K$20070,Operable!$J$3:$J$20070,'Annual Additions'!I$1,Operable!$L$3:$L$20070,'Annual Additions'!$A70)+SUMIFS('Retired and Cancelled'!$L$3:$L$3631,'Retired and Cancelled'!$J$3:$J$3631,'Annual Additions'!I$1,'Retired and Cancelled'!$N$3:$N$3631,'Annual Additions'!$A70,'Retired and Cancelled'!$M$3:$M$3631,"RE")</f>
        <v>205.2</v>
      </c>
      <c r="J70" s="46">
        <f>SUMIFS(Operable!$K$3:$K$20070,Operable!$J$3:$J$20070,'Annual Additions'!J$1,Operable!$L$3:$L$20070,'Annual Additions'!$A70)+SUMIFS('Retired and Cancelled'!$L$3:$L$3631,'Retired and Cancelled'!$J$3:$J$3631,'Annual Additions'!J$1,'Retired and Cancelled'!$N$3:$N$3631,'Annual Additions'!$A70,'Retired and Cancelled'!$M$3:$M$3631,"RE")</f>
        <v>0</v>
      </c>
      <c r="K70" s="46">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46">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46">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s="46">
        <f>SUMIFS(Operable!$K$3:$K$20070,Operable!$J$3:$J$20070,'Annual Additions'!P$1,Operable!$L$3:$L$20070,'Annual Additions'!$A70)+SUMIFS('Retired and Cancelled'!$L$3:$L$3631,'Retired and Cancelled'!$J$3:$J$3631,'Annual Additions'!P$1,'Retired and Cancelled'!$N$3:$N$3631,'Annual Additions'!$A70,'Retired and Cancelled'!$M$3:$M$3631,"RE")</f>
        <v>0</v>
      </c>
      <c r="V70" s="46">
        <v>1999</v>
      </c>
      <c r="W70" s="46">
        <v>1198</v>
      </c>
      <c r="X70" s="46">
        <v>676.29999999999984</v>
      </c>
    </row>
    <row r="71" spans="1:24" x14ac:dyDescent="0.15">
      <c r="A71" s="46">
        <v>1969</v>
      </c>
      <c r="B71" s="46">
        <f>SUMIFS(Operable!$K$3:$K$20070,Operable!$J$3:$J$20070,'Annual Additions'!B$1,Operable!$L$3:$L$20070,'Annual Additions'!$A71)+SUMIFS('Retired and Cancelled'!$L$3:$L$3631,'Retired and Cancelled'!$J$3:$J$3631,'Annual Additions'!B$1,'Retired and Cancelled'!$N$3:$N$3631,'Annual Additions'!$A71,'Retired and Cancelled'!$M$3:$M$3631,"RE")</f>
        <v>0</v>
      </c>
      <c r="C71" s="46">
        <f>SUMIFS(Operable!$K$3:$K$20070,Operable!$J$3:$J$20070,'Annual Additions'!C$1,Operable!$L$3:$L$20070,'Annual Additions'!$A71)+SUMIFS('Retired and Cancelled'!$L$3:$L$3631,'Retired and Cancelled'!$J$3:$J$3631,'Annual Additions'!C$1,'Retired and Cancelled'!$N$3:$N$3631,'Annual Additions'!$A71,'Retired and Cancelled'!$M$3:$M$3631,"RE")</f>
        <v>10665.5</v>
      </c>
      <c r="D71" s="46">
        <f>SUMIFS(Operable!$K$3:$K$20070,Operable!$J$3:$J$20070,'Annual Additions'!D$1,Operable!$L$3:$L$20070,'Annual Additions'!$A71)+SUMIFS('Retired and Cancelled'!$L$3:$L$3631,'Retired and Cancelled'!$J$3:$J$3631,'Annual Additions'!D$1,'Retired and Cancelled'!$N$3:$N$3631,'Annual Additions'!$A71,'Retired and Cancelled'!$M$3:$M$3631,"RE")</f>
        <v>947.7</v>
      </c>
      <c r="E71" s="46">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46">
        <f>SUMIFS(Operable!$K$3:$K$20070,Operable!$J$3:$J$20070,'Annual Additions'!F$1,Operable!$L$3:$L$20070,'Annual Additions'!$A71)+SUMIFS('Retired and Cancelled'!$L$3:$L$3631,'Retired and Cancelled'!$J$3:$J$3631,'Annual Additions'!F$1,'Retired and Cancelled'!$N$3:$N$3631,'Annual Additions'!$A71,'Retired and Cancelled'!$M$3:$M$3631,"RE")</f>
        <v>1819.4</v>
      </c>
      <c r="G71" s="46">
        <f>SUMIFS(Operable!$K$3:$K$20070,Operable!$J$3:$J$20070,'Annual Additions'!G$1,Operable!$L$3:$L$20070,'Annual Additions'!$A71)+SUMIFS('Retired and Cancelled'!$L$3:$L$3631,'Retired and Cancelled'!$J$3:$J$3631,'Annual Additions'!G$1,'Retired and Cancelled'!$N$3:$N$3631,'Annual Additions'!$A71,'Retired and Cancelled'!$M$3:$M$3631,"RE")</f>
        <v>0</v>
      </c>
      <c r="H71" s="46">
        <f>SUMIFS(Operable!$K$3:$K$20070,Operable!$J$3:$J$20070,'Annual Additions'!H$1,Operable!$L$3:$L$20070,'Annual Additions'!$A71)+SUMIFS('Retired and Cancelled'!$L$3:$L$3631,'Retired and Cancelled'!$J$3:$J$3631,'Annual Additions'!H$1,'Retired and Cancelled'!$N$3:$N$3631,'Annual Additions'!$A71,'Retired and Cancelled'!$M$3:$M$3631,"RE")</f>
        <v>0</v>
      </c>
      <c r="I71" s="46">
        <f>SUMIFS(Operable!$K$3:$K$20070,Operable!$J$3:$J$20070,'Annual Additions'!I$1,Operable!$L$3:$L$20070,'Annual Additions'!$A71)+SUMIFS('Retired and Cancelled'!$L$3:$L$3631,'Retired and Cancelled'!$J$3:$J$3631,'Annual Additions'!I$1,'Retired and Cancelled'!$N$3:$N$3631,'Annual Additions'!$A71,'Retired and Cancelled'!$M$3:$M$3631,"RE")</f>
        <v>284</v>
      </c>
      <c r="J71" s="46">
        <f>SUMIFS(Operable!$K$3:$K$20070,Operable!$J$3:$J$20070,'Annual Additions'!J$1,Operable!$L$3:$L$20070,'Annual Additions'!$A71)+SUMIFS('Retired and Cancelled'!$L$3:$L$3631,'Retired and Cancelled'!$J$3:$J$3631,'Annual Additions'!J$1,'Retired and Cancelled'!$N$3:$N$3631,'Annual Additions'!$A71,'Retired and Cancelled'!$M$3:$M$3631,"RE")</f>
        <v>0</v>
      </c>
      <c r="K71" s="46">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46">
        <f>SUMIFS(Operable!$K$3:$K$20070,Operable!$J$3:$J$20070,'Annual Additions'!L$1,Operable!$L$3:$L$20070,'Annual Additions'!$A71)+SUMIFS('Retired and Cancelled'!$L$3:$L$3631,'Retired and Cancelled'!$J$3:$J$3631,'Annual Additions'!L$1,'Retired and Cancelled'!$N$3:$N$3631,'Annual Additions'!$A71,'Retired and Cancelled'!$M$3:$M$3631,"RE")</f>
        <v>5159.8</v>
      </c>
      <c r="M71" s="46">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s="46">
        <f>SUMIFS(Operable!$K$3:$K$20070,Operable!$J$3:$J$20070,'Annual Additions'!P$1,Operable!$L$3:$L$20070,'Annual Additions'!$A71)+SUMIFS('Retired and Cancelled'!$L$3:$L$3631,'Retired and Cancelled'!$J$3:$J$3631,'Annual Additions'!P$1,'Retired and Cancelled'!$N$3:$N$3631,'Annual Additions'!$A71,'Retired and Cancelled'!$M$3:$M$3631,"RE")</f>
        <v>0</v>
      </c>
      <c r="V71" s="46">
        <v>2000</v>
      </c>
      <c r="W71" s="46">
        <v>1254.0999999999999</v>
      </c>
      <c r="X71" s="46">
        <v>56.1</v>
      </c>
    </row>
    <row r="72" spans="1:24" x14ac:dyDescent="0.15">
      <c r="A72" s="46">
        <v>1970</v>
      </c>
      <c r="B72" s="46">
        <f>SUMIFS(Operable!$K$3:$K$20070,Operable!$J$3:$J$20070,'Annual Additions'!B$1,Operable!$L$3:$L$20070,'Annual Additions'!$A72)+SUMIFS('Retired and Cancelled'!$L$3:$L$3631,'Retired and Cancelled'!$J$3:$J$3631,'Annual Additions'!B$1,'Retired and Cancelled'!$N$3:$N$3631,'Annual Additions'!$A72,'Retired and Cancelled'!$M$3:$M$3631,"RE")</f>
        <v>0</v>
      </c>
      <c r="C72" s="46">
        <f>SUMIFS(Operable!$K$3:$K$20070,Operable!$J$3:$J$20070,'Annual Additions'!C$1,Operable!$L$3:$L$20070,'Annual Additions'!$A72)+SUMIFS('Retired and Cancelled'!$L$3:$L$3631,'Retired and Cancelled'!$J$3:$J$3631,'Annual Additions'!C$1,'Retired and Cancelled'!$N$3:$N$3631,'Annual Additions'!$A72,'Retired and Cancelled'!$M$3:$M$3631,"RE")</f>
        <v>11068.4</v>
      </c>
      <c r="D72" s="46">
        <f>SUMIFS(Operable!$K$3:$K$20070,Operable!$J$3:$J$20070,'Annual Additions'!D$1,Operable!$L$3:$L$20070,'Annual Additions'!$A72)+SUMIFS('Retired and Cancelled'!$L$3:$L$3631,'Retired and Cancelled'!$J$3:$J$3631,'Annual Additions'!D$1,'Retired and Cancelled'!$N$3:$N$3631,'Annual Additions'!$A72,'Retired and Cancelled'!$M$3:$M$3631,"RE")</f>
        <v>127.7</v>
      </c>
      <c r="E72" s="46">
        <f>SUMIFS(Operable!$K$3:$K$20070,Operable!$J$3:$J$20070,'Annual Additions'!E$1,Operable!$L$3:$L$20070,'Annual Additions'!$A72)+SUMIFS('Retired and Cancelled'!$L$3:$L$3631,'Retired and Cancelled'!$J$3:$J$3631,'Annual Additions'!E$1,'Retired and Cancelled'!$N$3:$N$3631,'Annual Additions'!$A72,'Retired and Cancelled'!$M$3:$M$3631,"RE")</f>
        <v>2079.9</v>
      </c>
      <c r="F72" s="46">
        <f>SUMIFS(Operable!$K$3:$K$20070,Operable!$J$3:$J$20070,'Annual Additions'!F$1,Operable!$L$3:$L$20070,'Annual Additions'!$A72)+SUMIFS('Retired and Cancelled'!$L$3:$L$3631,'Retired and Cancelled'!$J$3:$J$3631,'Annual Additions'!F$1,'Retired and Cancelled'!$N$3:$N$3631,'Annual Additions'!$A72,'Retired and Cancelled'!$M$3:$M$3631,"RE")</f>
        <v>1088.3</v>
      </c>
      <c r="G72" s="46">
        <f>SUMIFS(Operable!$K$3:$K$20070,Operable!$J$3:$J$20070,'Annual Additions'!G$1,Operable!$L$3:$L$20070,'Annual Additions'!$A72)+SUMIFS('Retired and Cancelled'!$L$3:$L$3631,'Retired and Cancelled'!$J$3:$J$3631,'Annual Additions'!G$1,'Retired and Cancelled'!$N$3:$N$3631,'Annual Additions'!$A72,'Retired and Cancelled'!$M$3:$M$3631,"RE")</f>
        <v>0</v>
      </c>
      <c r="H72" s="46">
        <f>SUMIFS(Operable!$K$3:$K$20070,Operable!$J$3:$J$20070,'Annual Additions'!H$1,Operable!$L$3:$L$20070,'Annual Additions'!$A72)+SUMIFS('Retired and Cancelled'!$L$3:$L$3631,'Retired and Cancelled'!$J$3:$J$3631,'Annual Additions'!H$1,'Retired and Cancelled'!$N$3:$N$3631,'Annual Additions'!$A72,'Retired and Cancelled'!$M$3:$M$3631,"RE")</f>
        <v>0</v>
      </c>
      <c r="I72" s="46">
        <f>SUMIFS(Operable!$K$3:$K$20070,Operable!$J$3:$J$20070,'Annual Additions'!I$1,Operable!$L$3:$L$20070,'Annual Additions'!$A72)+SUMIFS('Retired and Cancelled'!$L$3:$L$3631,'Retired and Cancelled'!$J$3:$J$3631,'Annual Additions'!I$1,'Retired and Cancelled'!$N$3:$N$3631,'Annual Additions'!$A72,'Retired and Cancelled'!$M$3:$M$3631,"RE")</f>
        <v>149</v>
      </c>
      <c r="J72" s="46">
        <f>SUMIFS(Operable!$K$3:$K$20070,Operable!$J$3:$J$20070,'Annual Additions'!J$1,Operable!$L$3:$L$20070,'Annual Additions'!$A72)+SUMIFS('Retired and Cancelled'!$L$3:$L$3631,'Retired and Cancelled'!$J$3:$J$3631,'Annual Additions'!J$1,'Retired and Cancelled'!$N$3:$N$3631,'Annual Additions'!$A72,'Retired and Cancelled'!$M$3:$M$3631,"RE")</f>
        <v>0</v>
      </c>
      <c r="K72" s="46">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46">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46">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s="46">
        <f>SUMIFS(Operable!$K$3:$K$20070,Operable!$J$3:$J$20070,'Annual Additions'!P$1,Operable!$L$3:$L$20070,'Annual Additions'!$A72)+SUMIFS('Retired and Cancelled'!$L$3:$L$3631,'Retired and Cancelled'!$J$3:$J$3631,'Annual Additions'!P$1,'Retired and Cancelled'!$N$3:$N$3631,'Annual Additions'!$A72,'Retired and Cancelled'!$M$3:$M$3631,"RE")</f>
        <v>0</v>
      </c>
      <c r="V72" s="46">
        <v>2001</v>
      </c>
      <c r="W72" s="46">
        <v>2770.1000000000004</v>
      </c>
      <c r="X72" s="46">
        <v>1516.0000000000002</v>
      </c>
    </row>
    <row r="73" spans="1:24" x14ac:dyDescent="0.15">
      <c r="A73" s="46">
        <v>1971</v>
      </c>
      <c r="B73" s="46">
        <f>SUMIFS(Operable!$K$3:$K$20070,Operable!$J$3:$J$20070,'Annual Additions'!B$1,Operable!$L$3:$L$20070,'Annual Additions'!$A73)+SUMIFS('Retired and Cancelled'!$L$3:$L$3631,'Retired and Cancelled'!$J$3:$J$3631,'Annual Additions'!B$1,'Retired and Cancelled'!$N$3:$N$3631,'Annual Additions'!$A73,'Retired and Cancelled'!$M$3:$M$3631,"RE")</f>
        <v>0</v>
      </c>
      <c r="C73" s="46">
        <f>SUMIFS(Operable!$K$3:$K$20070,Operable!$J$3:$J$20070,'Annual Additions'!C$1,Operable!$L$3:$L$20070,'Annual Additions'!$A73)+SUMIFS('Retired and Cancelled'!$L$3:$L$3631,'Retired and Cancelled'!$J$3:$J$3631,'Annual Additions'!C$1,'Retired and Cancelled'!$N$3:$N$3631,'Annual Additions'!$A73,'Retired and Cancelled'!$M$3:$M$3631,"RE")</f>
        <v>12364.5</v>
      </c>
      <c r="D73" s="46">
        <f>SUMIFS(Operable!$K$3:$K$20070,Operable!$J$3:$J$20070,'Annual Additions'!D$1,Operable!$L$3:$L$20070,'Annual Additions'!$A73)+SUMIFS('Retired and Cancelled'!$L$3:$L$3631,'Retired and Cancelled'!$J$3:$J$3631,'Annual Additions'!D$1,'Retired and Cancelled'!$N$3:$N$3631,'Annual Additions'!$A73,'Retired and Cancelled'!$M$3:$M$3631,"RE")</f>
        <v>35</v>
      </c>
      <c r="E73" s="46">
        <f>SUMIFS(Operable!$K$3:$K$20070,Operable!$J$3:$J$20070,'Annual Additions'!E$1,Operable!$L$3:$L$20070,'Annual Additions'!$A73)+SUMIFS('Retired and Cancelled'!$L$3:$L$3631,'Retired and Cancelled'!$J$3:$J$3631,'Annual Additions'!E$1,'Retired and Cancelled'!$N$3:$N$3631,'Annual Additions'!$A73,'Retired and Cancelled'!$M$3:$M$3631,"RE")</f>
        <v>2253</v>
      </c>
      <c r="F73" s="46">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46">
        <f>SUMIFS(Operable!$K$3:$K$20070,Operable!$J$3:$J$20070,'Annual Additions'!G$1,Operable!$L$3:$L$20070,'Annual Additions'!$A73)+SUMIFS('Retired and Cancelled'!$L$3:$L$3631,'Retired and Cancelled'!$J$3:$J$3631,'Annual Additions'!G$1,'Retired and Cancelled'!$N$3:$N$3631,'Annual Additions'!$A73,'Retired and Cancelled'!$M$3:$M$3631,"RE")</f>
        <v>0</v>
      </c>
      <c r="H73" s="46">
        <f>SUMIFS(Operable!$K$3:$K$20070,Operable!$J$3:$J$20070,'Annual Additions'!H$1,Operable!$L$3:$L$20070,'Annual Additions'!$A73)+SUMIFS('Retired and Cancelled'!$L$3:$L$3631,'Retired and Cancelled'!$J$3:$J$3631,'Annual Additions'!H$1,'Retired and Cancelled'!$N$3:$N$3631,'Annual Additions'!$A73,'Retired and Cancelled'!$M$3:$M$3631,"RE")</f>
        <v>0</v>
      </c>
      <c r="I73" s="46">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46">
        <f>SUMIFS(Operable!$K$3:$K$20070,Operable!$J$3:$J$20070,'Annual Additions'!J$1,Operable!$L$3:$L$20070,'Annual Additions'!$A73)+SUMIFS('Retired and Cancelled'!$L$3:$L$3631,'Retired and Cancelled'!$J$3:$J$3631,'Annual Additions'!J$1,'Retired and Cancelled'!$N$3:$N$3631,'Annual Additions'!$A73,'Retired and Cancelled'!$M$3:$M$3631,"RE")</f>
        <v>84</v>
      </c>
      <c r="K73" s="46">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46">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46">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s="46">
        <f>SUMIFS(Operable!$K$3:$K$20070,Operable!$J$3:$J$20070,'Annual Additions'!P$1,Operable!$L$3:$L$20070,'Annual Additions'!$A73)+SUMIFS('Retired and Cancelled'!$L$3:$L$3631,'Retired and Cancelled'!$J$3:$J$3631,'Annual Additions'!P$1,'Retired and Cancelled'!$N$3:$N$3631,'Annual Additions'!$A73,'Retired and Cancelled'!$M$3:$M$3631,"RE")</f>
        <v>0</v>
      </c>
      <c r="V73" s="46">
        <v>2002</v>
      </c>
      <c r="W73" s="46">
        <v>3431.1000000000004</v>
      </c>
      <c r="X73" s="46">
        <v>661</v>
      </c>
    </row>
    <row r="74" spans="1:24" x14ac:dyDescent="0.15">
      <c r="A74" s="46">
        <v>1972</v>
      </c>
      <c r="B74" s="46">
        <f>SUMIFS(Operable!$K$3:$K$20070,Operable!$J$3:$J$20070,'Annual Additions'!B$1,Operable!$L$3:$L$20070,'Annual Additions'!$A74)+SUMIFS('Retired and Cancelled'!$L$3:$L$3631,'Retired and Cancelled'!$J$3:$J$3631,'Annual Additions'!B$1,'Retired and Cancelled'!$N$3:$N$3631,'Annual Additions'!$A74,'Retired and Cancelled'!$M$3:$M$3631,"RE")</f>
        <v>0</v>
      </c>
      <c r="C74" s="46">
        <f>SUMIFS(Operable!$K$3:$K$20070,Operable!$J$3:$J$20070,'Annual Additions'!C$1,Operable!$L$3:$L$20070,'Annual Additions'!$A74)+SUMIFS('Retired and Cancelled'!$L$3:$L$3631,'Retired and Cancelled'!$J$3:$J$3631,'Annual Additions'!C$1,'Retired and Cancelled'!$N$3:$N$3631,'Annual Additions'!$A74,'Retired and Cancelled'!$M$3:$M$3631,"RE")</f>
        <v>11752.3</v>
      </c>
      <c r="D74" s="46">
        <f>SUMIFS(Operable!$K$3:$K$20070,Operable!$J$3:$J$20070,'Annual Additions'!D$1,Operable!$L$3:$L$20070,'Annual Additions'!$A74)+SUMIFS('Retired and Cancelled'!$L$3:$L$3631,'Retired and Cancelled'!$J$3:$J$3631,'Annual Additions'!D$1,'Retired and Cancelled'!$N$3:$N$3631,'Annual Additions'!$A74,'Retired and Cancelled'!$M$3:$M$3631,"RE")</f>
        <v>710</v>
      </c>
      <c r="E74" s="46">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46">
        <f>SUMIFS(Operable!$K$3:$K$20070,Operable!$J$3:$J$20070,'Annual Additions'!F$1,Operable!$L$3:$L$20070,'Annual Additions'!$A74)+SUMIFS('Retired and Cancelled'!$L$3:$L$3631,'Retired and Cancelled'!$J$3:$J$3631,'Annual Additions'!F$1,'Retired and Cancelled'!$N$3:$N$3631,'Annual Additions'!$A74,'Retired and Cancelled'!$M$3:$M$3631,"RE")</f>
        <v>211.2</v>
      </c>
      <c r="G74" s="46">
        <f>SUMIFS(Operable!$K$3:$K$20070,Operable!$J$3:$J$20070,'Annual Additions'!G$1,Operable!$L$3:$L$20070,'Annual Additions'!$A74)+SUMIFS('Retired and Cancelled'!$L$3:$L$3631,'Retired and Cancelled'!$J$3:$J$3631,'Annual Additions'!G$1,'Retired and Cancelled'!$N$3:$N$3631,'Annual Additions'!$A74,'Retired and Cancelled'!$M$3:$M$3631,"RE")</f>
        <v>0</v>
      </c>
      <c r="H74" s="46">
        <f>SUMIFS(Operable!$K$3:$K$20070,Operable!$J$3:$J$20070,'Annual Additions'!H$1,Operable!$L$3:$L$20070,'Annual Additions'!$A74)+SUMIFS('Retired and Cancelled'!$L$3:$L$3631,'Retired and Cancelled'!$J$3:$J$3631,'Annual Additions'!H$1,'Retired and Cancelled'!$N$3:$N$3631,'Annual Additions'!$A74,'Retired and Cancelled'!$M$3:$M$3631,"RE")</f>
        <v>0</v>
      </c>
      <c r="I74" s="46">
        <f>SUMIFS(Operable!$K$3:$K$20070,Operable!$J$3:$J$20070,'Annual Additions'!I$1,Operable!$L$3:$L$20070,'Annual Additions'!$A74)+SUMIFS('Retired and Cancelled'!$L$3:$L$3631,'Retired and Cancelled'!$J$3:$J$3631,'Annual Additions'!I$1,'Retired and Cancelled'!$N$3:$N$3631,'Annual Additions'!$A74,'Retired and Cancelled'!$M$3:$M$3631,"RE")</f>
        <v>109.1</v>
      </c>
      <c r="J74" s="46">
        <f>SUMIFS(Operable!$K$3:$K$20070,Operable!$J$3:$J$20070,'Annual Additions'!J$1,Operable!$L$3:$L$20070,'Annual Additions'!$A74)+SUMIFS('Retired and Cancelled'!$L$3:$L$3631,'Retired and Cancelled'!$J$3:$J$3631,'Annual Additions'!J$1,'Retired and Cancelled'!$N$3:$N$3631,'Annual Additions'!$A74,'Retired and Cancelled'!$M$3:$M$3631,"RE")</f>
        <v>80</v>
      </c>
      <c r="K74" s="46">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46">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46">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s="46">
        <f>SUMIFS(Operable!$K$3:$K$20070,Operable!$J$3:$J$20070,'Annual Additions'!P$1,Operable!$L$3:$L$20070,'Annual Additions'!$A74)+SUMIFS('Retired and Cancelled'!$L$3:$L$3631,'Retired and Cancelled'!$J$3:$J$3631,'Annual Additions'!P$1,'Retired and Cancelled'!$N$3:$N$3631,'Annual Additions'!$A74,'Retired and Cancelled'!$M$3:$M$3631,"RE")</f>
        <v>0</v>
      </c>
      <c r="V74" s="46">
        <v>2003</v>
      </c>
      <c r="W74" s="46">
        <v>5050.4000000000005</v>
      </c>
      <c r="X74" s="46">
        <v>1619.3</v>
      </c>
    </row>
    <row r="75" spans="1:24" x14ac:dyDescent="0.15">
      <c r="A75" s="46">
        <v>1973</v>
      </c>
      <c r="B75" s="46">
        <f>SUMIFS(Operable!$K$3:$K$20070,Operable!$J$3:$J$20070,'Annual Additions'!B$1,Operable!$L$3:$L$20070,'Annual Additions'!$A75)+SUMIFS('Retired and Cancelled'!$L$3:$L$3631,'Retired and Cancelled'!$J$3:$J$3631,'Annual Additions'!B$1,'Retired and Cancelled'!$N$3:$N$3631,'Annual Additions'!$A75,'Retired and Cancelled'!$M$3:$M$3631,"RE")</f>
        <v>0</v>
      </c>
      <c r="C75" s="46">
        <f>SUMIFS(Operable!$K$3:$K$20070,Operable!$J$3:$J$20070,'Annual Additions'!C$1,Operable!$L$3:$L$20070,'Annual Additions'!$A75)+SUMIFS('Retired and Cancelled'!$L$3:$L$3631,'Retired and Cancelled'!$J$3:$J$3631,'Annual Additions'!C$1,'Retired and Cancelled'!$N$3:$N$3631,'Annual Additions'!$A75,'Retired and Cancelled'!$M$3:$M$3631,"RE")</f>
        <v>14452.1</v>
      </c>
      <c r="D75" s="46">
        <f>SUMIFS(Operable!$K$3:$K$20070,Operable!$J$3:$J$20070,'Annual Additions'!D$1,Operable!$L$3:$L$20070,'Annual Additions'!$A75)+SUMIFS('Retired and Cancelled'!$L$3:$L$3631,'Retired and Cancelled'!$J$3:$J$3631,'Annual Additions'!D$1,'Retired and Cancelled'!$N$3:$N$3631,'Annual Additions'!$A75,'Retired and Cancelled'!$M$3:$M$3631,"RE")</f>
        <v>418.1</v>
      </c>
      <c r="E75" s="46">
        <f>SUMIFS(Operable!$K$3:$K$20070,Operable!$J$3:$J$20070,'Annual Additions'!E$1,Operable!$L$3:$L$20070,'Annual Additions'!$A75)+SUMIFS('Retired and Cancelled'!$L$3:$L$3631,'Retired and Cancelled'!$J$3:$J$3631,'Annual Additions'!E$1,'Retired and Cancelled'!$N$3:$N$3631,'Annual Additions'!$A75,'Retired and Cancelled'!$M$3:$M$3631,"RE")</f>
        <v>4007.3</v>
      </c>
      <c r="F75" s="46">
        <f>SUMIFS(Operable!$K$3:$K$20070,Operable!$J$3:$J$20070,'Annual Additions'!F$1,Operable!$L$3:$L$20070,'Annual Additions'!$A75)+SUMIFS('Retired and Cancelled'!$L$3:$L$3631,'Retired and Cancelled'!$J$3:$J$3631,'Annual Additions'!F$1,'Retired and Cancelled'!$N$3:$N$3631,'Annual Additions'!$A75,'Retired and Cancelled'!$M$3:$M$3631,"RE")</f>
        <v>1301</v>
      </c>
      <c r="G75" s="46">
        <f>SUMIFS(Operable!$K$3:$K$20070,Operable!$J$3:$J$20070,'Annual Additions'!G$1,Operable!$L$3:$L$20070,'Annual Additions'!$A75)+SUMIFS('Retired and Cancelled'!$L$3:$L$3631,'Retired and Cancelled'!$J$3:$J$3631,'Annual Additions'!G$1,'Retired and Cancelled'!$N$3:$N$3631,'Annual Additions'!$A75,'Retired and Cancelled'!$M$3:$M$3631,"RE")</f>
        <v>0</v>
      </c>
      <c r="H75" s="46">
        <f>SUMIFS(Operable!$K$3:$K$20070,Operable!$J$3:$J$20070,'Annual Additions'!H$1,Operable!$L$3:$L$20070,'Annual Additions'!$A75)+SUMIFS('Retired and Cancelled'!$L$3:$L$3631,'Retired and Cancelled'!$J$3:$J$3631,'Annual Additions'!H$1,'Retired and Cancelled'!$N$3:$N$3631,'Annual Additions'!$A75,'Retired and Cancelled'!$M$3:$M$3631,"RE")</f>
        <v>0</v>
      </c>
      <c r="I75" s="46">
        <f>SUMIFS(Operable!$K$3:$K$20070,Operable!$J$3:$J$20070,'Annual Additions'!I$1,Operable!$L$3:$L$20070,'Annual Additions'!$A75)+SUMIFS('Retired and Cancelled'!$L$3:$L$3631,'Retired and Cancelled'!$J$3:$J$3631,'Annual Additions'!I$1,'Retired and Cancelled'!$N$3:$N$3631,'Annual Additions'!$A75,'Retired and Cancelled'!$M$3:$M$3631,"RE")</f>
        <v>5</v>
      </c>
      <c r="J75" s="46">
        <f>SUMIFS(Operable!$K$3:$K$20070,Operable!$J$3:$J$20070,'Annual Additions'!J$1,Operable!$L$3:$L$20070,'Annual Additions'!$A75)+SUMIFS('Retired and Cancelled'!$L$3:$L$3631,'Retired and Cancelled'!$J$3:$J$3631,'Annual Additions'!J$1,'Retired and Cancelled'!$N$3:$N$3631,'Annual Additions'!$A75,'Retired and Cancelled'!$M$3:$M$3631,"RE")</f>
        <v>60</v>
      </c>
      <c r="K75" s="46">
        <f>SUMIFS(Operable!$K$3:$K$20070,Operable!$J$3:$J$20070,'Annual Additions'!K$1,Operable!$L$3:$L$20070,'Annual Additions'!$A75)+SUMIFS('Retired and Cancelled'!$L$3:$L$3631,'Retired and Cancelled'!$J$3:$J$3631,'Annual Additions'!K$1,'Retired and Cancelled'!$N$3:$N$3631,'Annual Additions'!$A75,'Retired and Cancelled'!$M$3:$M$3631,"RE")</f>
        <v>2134.5</v>
      </c>
      <c r="L75" s="46">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46">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s="46">
        <f>SUMIFS(Operable!$K$3:$K$20070,Operable!$J$3:$J$20070,'Annual Additions'!P$1,Operable!$L$3:$L$20070,'Annual Additions'!$A75)+SUMIFS('Retired and Cancelled'!$L$3:$L$3631,'Retired and Cancelled'!$J$3:$J$3631,'Annual Additions'!P$1,'Retired and Cancelled'!$N$3:$N$3631,'Annual Additions'!$A75,'Retired and Cancelled'!$M$3:$M$3631,"RE")</f>
        <v>0</v>
      </c>
      <c r="V75" s="46">
        <v>2005</v>
      </c>
      <c r="W75" s="46">
        <v>7233.7000000000007</v>
      </c>
      <c r="X75" s="46">
        <v>2183.2999999999997</v>
      </c>
    </row>
    <row r="76" spans="1:24" x14ac:dyDescent="0.15">
      <c r="A76" s="46">
        <v>1974</v>
      </c>
      <c r="B76" s="46">
        <f>SUMIFS(Operable!$K$3:$K$20070,Operable!$J$3:$J$20070,'Annual Additions'!B$1,Operable!$L$3:$L$20070,'Annual Additions'!$A76)+SUMIFS('Retired and Cancelled'!$L$3:$L$3631,'Retired and Cancelled'!$J$3:$J$3631,'Annual Additions'!B$1,'Retired and Cancelled'!$N$3:$N$3631,'Annual Additions'!$A76,'Retired and Cancelled'!$M$3:$M$3631,"RE")</f>
        <v>0</v>
      </c>
      <c r="C76" s="4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46">
        <f>SUMIFS(Operable!$K$3:$K$20070,Operable!$J$3:$J$20070,'Annual Additions'!D$1,Operable!$L$3:$L$20070,'Annual Additions'!$A76)+SUMIFS('Retired and Cancelled'!$L$3:$L$3631,'Retired and Cancelled'!$J$3:$J$3631,'Annual Additions'!D$1,'Retired and Cancelled'!$N$3:$N$3631,'Annual Additions'!$A76,'Retired and Cancelled'!$M$3:$M$3631,"RE")</f>
        <v>1696.4</v>
      </c>
      <c r="E76" s="4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46">
        <f>SUMIFS(Operable!$K$3:$K$20070,Operable!$J$3:$J$20070,'Annual Additions'!F$1,Operable!$L$3:$L$20070,'Annual Additions'!$A76)+SUMIFS('Retired and Cancelled'!$L$3:$L$3631,'Retired and Cancelled'!$J$3:$J$3631,'Annual Additions'!F$1,'Retired and Cancelled'!$N$3:$N$3631,'Annual Additions'!$A76,'Retired and Cancelled'!$M$3:$M$3631,"RE")</f>
        <v>606.1</v>
      </c>
      <c r="G76" s="46">
        <f>SUMIFS(Operable!$K$3:$K$20070,Operable!$J$3:$J$20070,'Annual Additions'!G$1,Operable!$L$3:$L$20070,'Annual Additions'!$A76)+SUMIFS('Retired and Cancelled'!$L$3:$L$3631,'Retired and Cancelled'!$J$3:$J$3631,'Annual Additions'!G$1,'Retired and Cancelled'!$N$3:$N$3631,'Annual Additions'!$A76,'Retired and Cancelled'!$M$3:$M$3631,"RE")</f>
        <v>0</v>
      </c>
      <c r="H76" s="46">
        <f>SUMIFS(Operable!$K$3:$K$20070,Operable!$J$3:$J$20070,'Annual Additions'!H$1,Operable!$L$3:$L$20070,'Annual Additions'!$A76)+SUMIFS('Retired and Cancelled'!$L$3:$L$3631,'Retired and Cancelled'!$J$3:$J$3631,'Annual Additions'!H$1,'Retired and Cancelled'!$N$3:$N$3631,'Annual Additions'!$A76,'Retired and Cancelled'!$M$3:$M$3631,"RE")</f>
        <v>0</v>
      </c>
      <c r="I76" s="46">
        <f>SUMIFS(Operable!$K$3:$K$20070,Operable!$J$3:$J$20070,'Annual Additions'!I$1,Operable!$L$3:$L$20070,'Annual Additions'!$A76)+SUMIFS('Retired and Cancelled'!$L$3:$L$3631,'Retired and Cancelled'!$J$3:$J$3631,'Annual Additions'!I$1,'Retired and Cancelled'!$N$3:$N$3631,'Annual Additions'!$A76,'Retired and Cancelled'!$M$3:$M$3631,"RE")</f>
        <v>45.8</v>
      </c>
      <c r="J76" s="46">
        <f>SUMIFS(Operable!$K$3:$K$20070,Operable!$J$3:$J$20070,'Annual Additions'!J$1,Operable!$L$3:$L$20070,'Annual Additions'!$A76)+SUMIFS('Retired and Cancelled'!$L$3:$L$3631,'Retired and Cancelled'!$J$3:$J$3631,'Annual Additions'!J$1,'Retired and Cancelled'!$N$3:$N$3631,'Annual Additions'!$A76,'Retired and Cancelled'!$M$3:$M$3631,"RE")</f>
        <v>0</v>
      </c>
      <c r="K76" s="46">
        <f>SUMIFS(Operable!$K$3:$K$20070,Operable!$J$3:$J$20070,'Annual Additions'!K$1,Operable!$L$3:$L$20070,'Annual Additions'!$A76)+SUMIFS('Retired and Cancelled'!$L$3:$L$3631,'Retired and Cancelled'!$J$3:$J$3631,'Annual Additions'!K$1,'Retired and Cancelled'!$N$3:$N$3631,'Annual Additions'!$A76,'Retired and Cancelled'!$M$3:$M$3631,"RE")</f>
        <v>4354.5</v>
      </c>
      <c r="L76" s="4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4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s="46">
        <f>SUMIFS(Operable!$K$3:$K$20070,Operable!$J$3:$J$20070,'Annual Additions'!P$1,Operable!$L$3:$L$20070,'Annual Additions'!$A76)+SUMIFS('Retired and Cancelled'!$L$3:$L$3631,'Retired and Cancelled'!$J$3:$J$3631,'Annual Additions'!P$1,'Retired and Cancelled'!$N$3:$N$3631,'Annual Additions'!$A76,'Retired and Cancelled'!$M$3:$M$3631,"RE")</f>
        <v>0</v>
      </c>
      <c r="V76" s="46">
        <v>2006</v>
      </c>
      <c r="W76" s="46">
        <v>9882.1000000000022</v>
      </c>
      <c r="X76" s="46">
        <v>2648.4000000000024</v>
      </c>
    </row>
    <row r="77" spans="1:24" x14ac:dyDescent="0.15">
      <c r="A77" s="46">
        <v>1975</v>
      </c>
      <c r="B77" s="46">
        <f>SUMIFS(Operable!$K$3:$K$20070,Operable!$J$3:$J$20070,'Annual Additions'!B$1,Operable!$L$3:$L$20070,'Annual Additions'!$A77)+SUMIFS('Retired and Cancelled'!$L$3:$L$3631,'Retired and Cancelled'!$J$3:$J$3631,'Annual Additions'!B$1,'Retired and Cancelled'!$N$3:$N$3631,'Annual Additions'!$A77,'Retired and Cancelled'!$M$3:$M$3631,"RE")</f>
        <v>16.5</v>
      </c>
      <c r="C77" s="46">
        <f>SUMIFS(Operable!$K$3:$K$20070,Operable!$J$3:$J$20070,'Annual Additions'!C$1,Operable!$L$3:$L$20070,'Annual Additions'!$A77)+SUMIFS('Retired and Cancelled'!$L$3:$L$3631,'Retired and Cancelled'!$J$3:$J$3631,'Annual Additions'!C$1,'Retired and Cancelled'!$N$3:$N$3631,'Annual Additions'!$A77,'Retired and Cancelled'!$M$3:$M$3631,"RE")</f>
        <v>10721.3</v>
      </c>
      <c r="D77" s="46">
        <f>SUMIFS(Operable!$K$3:$K$20070,Operable!$J$3:$J$20070,'Annual Additions'!D$1,Operable!$L$3:$L$20070,'Annual Additions'!$A77)+SUMIFS('Retired and Cancelled'!$L$3:$L$3631,'Retired and Cancelled'!$J$3:$J$3631,'Annual Additions'!D$1,'Retired and Cancelled'!$N$3:$N$3631,'Annual Additions'!$A77,'Retired and Cancelled'!$M$3:$M$3631,"RE")</f>
        <v>491.7</v>
      </c>
      <c r="E77" s="46">
        <f>SUMIFS(Operable!$K$3:$K$20070,Operable!$J$3:$J$20070,'Annual Additions'!E$1,Operable!$L$3:$L$20070,'Annual Additions'!$A77)+SUMIFS('Retired and Cancelled'!$L$3:$L$3631,'Retired and Cancelled'!$J$3:$J$3631,'Annual Additions'!E$1,'Retired and Cancelled'!$N$3:$N$3631,'Annual Additions'!$A77,'Retired and Cancelled'!$M$3:$M$3631,"RE")</f>
        <v>6247.1</v>
      </c>
      <c r="F77" s="46">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46">
        <f>SUMIFS(Operable!$K$3:$K$20070,Operable!$J$3:$J$20070,'Annual Additions'!G$1,Operable!$L$3:$L$20070,'Annual Additions'!$A77)+SUMIFS('Retired and Cancelled'!$L$3:$L$3631,'Retired and Cancelled'!$J$3:$J$3631,'Annual Additions'!G$1,'Retired and Cancelled'!$N$3:$N$3631,'Annual Additions'!$A77,'Retired and Cancelled'!$M$3:$M$3631,"RE")</f>
        <v>0</v>
      </c>
      <c r="H77" s="46">
        <f>SUMIFS(Operable!$K$3:$K$20070,Operable!$J$3:$J$20070,'Annual Additions'!H$1,Operable!$L$3:$L$20070,'Annual Additions'!$A77)+SUMIFS('Retired and Cancelled'!$L$3:$L$3631,'Retired and Cancelled'!$J$3:$J$3631,'Annual Additions'!H$1,'Retired and Cancelled'!$N$3:$N$3631,'Annual Additions'!$A77,'Retired and Cancelled'!$M$3:$M$3631,"RE")</f>
        <v>0</v>
      </c>
      <c r="I77" s="46">
        <f>SUMIFS(Operable!$K$3:$K$20070,Operable!$J$3:$J$20070,'Annual Additions'!I$1,Operable!$L$3:$L$20070,'Annual Additions'!$A77)+SUMIFS('Retired and Cancelled'!$L$3:$L$3631,'Retired and Cancelled'!$J$3:$J$3631,'Annual Additions'!I$1,'Retired and Cancelled'!$N$3:$N$3631,'Annual Additions'!$A77,'Retired and Cancelled'!$M$3:$M$3631,"RE")</f>
        <v>0</v>
      </c>
      <c r="J77" s="46">
        <f>SUMIFS(Operable!$K$3:$K$20070,Operable!$J$3:$J$20070,'Annual Additions'!J$1,Operable!$L$3:$L$20070,'Annual Additions'!$A77)+SUMIFS('Retired and Cancelled'!$L$3:$L$3631,'Retired and Cancelled'!$J$3:$J$3631,'Annual Additions'!J$1,'Retired and Cancelled'!$N$3:$N$3631,'Annual Additions'!$A77,'Retired and Cancelled'!$M$3:$M$3631,"RE")</f>
        <v>68</v>
      </c>
      <c r="K77" s="46">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46">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46">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s="46">
        <f>SUMIFS(Operable!$K$3:$K$20070,Operable!$J$3:$J$20070,'Annual Additions'!P$1,Operable!$L$3:$L$20070,'Annual Additions'!$A77)+SUMIFS('Retired and Cancelled'!$L$3:$L$3631,'Retired and Cancelled'!$J$3:$J$3631,'Annual Additions'!P$1,'Retired and Cancelled'!$N$3:$N$3631,'Annual Additions'!$A77,'Retired and Cancelled'!$M$3:$M$3631,"RE")</f>
        <v>0</v>
      </c>
      <c r="V77" s="46">
        <v>2007</v>
      </c>
      <c r="W77" s="46">
        <v>15200.900000000001</v>
      </c>
      <c r="X77" s="46">
        <v>5318.8</v>
      </c>
    </row>
    <row r="78" spans="1:24" x14ac:dyDescent="0.15">
      <c r="A78" s="46">
        <v>1976</v>
      </c>
      <c r="B78" s="46">
        <f>SUMIFS(Operable!$K$3:$K$20070,Operable!$J$3:$J$20070,'Annual Additions'!B$1,Operable!$L$3:$L$20070,'Annual Additions'!$A78)+SUMIFS('Retired and Cancelled'!$L$3:$L$3631,'Retired and Cancelled'!$J$3:$J$3631,'Annual Additions'!B$1,'Retired and Cancelled'!$N$3:$N$3631,'Annual Additions'!$A78,'Retired and Cancelled'!$M$3:$M$3631,"RE")</f>
        <v>0</v>
      </c>
      <c r="C78" s="46">
        <f>SUMIFS(Operable!$K$3:$K$20070,Operable!$J$3:$J$20070,'Annual Additions'!C$1,Operable!$L$3:$L$20070,'Annual Additions'!$A78)+SUMIFS('Retired and Cancelled'!$L$3:$L$3631,'Retired and Cancelled'!$J$3:$J$3631,'Annual Additions'!C$1,'Retired and Cancelled'!$N$3:$N$3631,'Annual Additions'!$A78,'Retired and Cancelled'!$M$3:$M$3631,"RE")</f>
        <v>8104.5</v>
      </c>
      <c r="D78" s="46">
        <f>SUMIFS(Operable!$K$3:$K$20070,Operable!$J$3:$J$20070,'Annual Additions'!D$1,Operable!$L$3:$L$20070,'Annual Additions'!$A78)+SUMIFS('Retired and Cancelled'!$L$3:$L$3631,'Retired and Cancelled'!$J$3:$J$3631,'Annual Additions'!D$1,'Retired and Cancelled'!$N$3:$N$3631,'Annual Additions'!$A78,'Retired and Cancelled'!$M$3:$M$3631,"RE")</f>
        <v>732</v>
      </c>
      <c r="E78" s="46">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46">
        <f>SUMIFS(Operable!$K$3:$K$20070,Operable!$J$3:$J$20070,'Annual Additions'!F$1,Operable!$L$3:$L$20070,'Annual Additions'!$A78)+SUMIFS('Retired and Cancelled'!$L$3:$L$3631,'Retired and Cancelled'!$J$3:$J$3631,'Annual Additions'!F$1,'Retired and Cancelled'!$N$3:$N$3631,'Annual Additions'!$A78,'Retired and Cancelled'!$M$3:$M$3631,"RE")</f>
        <v>1777.5</v>
      </c>
      <c r="G78" s="46">
        <f>SUMIFS(Operable!$K$3:$K$20070,Operable!$J$3:$J$20070,'Annual Additions'!G$1,Operable!$L$3:$L$20070,'Annual Additions'!$A78)+SUMIFS('Retired and Cancelled'!$L$3:$L$3631,'Retired and Cancelled'!$J$3:$J$3631,'Annual Additions'!G$1,'Retired and Cancelled'!$N$3:$N$3631,'Annual Additions'!$A78,'Retired and Cancelled'!$M$3:$M$3631,"RE")</f>
        <v>0</v>
      </c>
      <c r="H78" s="46">
        <f>SUMIFS(Operable!$K$3:$K$20070,Operable!$J$3:$J$20070,'Annual Additions'!H$1,Operable!$L$3:$L$20070,'Annual Additions'!$A78)+SUMIFS('Retired and Cancelled'!$L$3:$L$3631,'Retired and Cancelled'!$J$3:$J$3631,'Annual Additions'!H$1,'Retired and Cancelled'!$N$3:$N$3631,'Annual Additions'!$A78,'Retired and Cancelled'!$M$3:$M$3631,"RE")</f>
        <v>0</v>
      </c>
      <c r="I78" s="46">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46">
        <f>SUMIFS(Operable!$K$3:$K$20070,Operable!$J$3:$J$20070,'Annual Additions'!J$1,Operable!$L$3:$L$20070,'Annual Additions'!$A78)+SUMIFS('Retired and Cancelled'!$L$3:$L$3631,'Retired and Cancelled'!$J$3:$J$3631,'Annual Additions'!J$1,'Retired and Cancelled'!$N$3:$N$3631,'Annual Additions'!$A78,'Retired and Cancelled'!$M$3:$M$3631,"RE")</f>
        <v>0</v>
      </c>
      <c r="K78" s="46">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46">
        <f>SUMIFS(Operable!$K$3:$K$20070,Operable!$J$3:$J$20070,'Annual Additions'!L$1,Operable!$L$3:$L$20070,'Annual Additions'!$A78)+SUMIFS('Retired and Cancelled'!$L$3:$L$3631,'Retired and Cancelled'!$J$3:$J$3631,'Annual Additions'!L$1,'Retired and Cancelled'!$N$3:$N$3631,'Annual Additions'!$A78,'Retired and Cancelled'!$M$3:$M$3631,"RE")</f>
        <v>3299</v>
      </c>
      <c r="M78" s="46">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s="46">
        <f>SUMIFS(Operable!$K$3:$K$20070,Operable!$J$3:$J$20070,'Annual Additions'!P$1,Operable!$L$3:$L$20070,'Annual Additions'!$A78)+SUMIFS('Retired and Cancelled'!$L$3:$L$3631,'Retired and Cancelled'!$J$3:$J$3631,'Annual Additions'!P$1,'Retired and Cancelled'!$N$3:$N$3631,'Annual Additions'!$A78,'Retired and Cancelled'!$M$3:$M$3631,"RE")</f>
        <v>0</v>
      </c>
      <c r="V78" s="46">
        <v>2008</v>
      </c>
      <c r="W78" s="46">
        <v>23698.300000000003</v>
      </c>
      <c r="X78" s="46">
        <v>8497.4000000000015</v>
      </c>
    </row>
    <row r="79" spans="1:24" x14ac:dyDescent="0.15">
      <c r="A79" s="46">
        <v>1977</v>
      </c>
      <c r="B79" s="46">
        <f>SUMIFS(Operable!$K$3:$K$20070,Operable!$J$3:$J$20070,'Annual Additions'!B$1,Operable!$L$3:$L$20070,'Annual Additions'!$A79)+SUMIFS('Retired and Cancelled'!$L$3:$L$3631,'Retired and Cancelled'!$J$3:$J$3631,'Annual Additions'!B$1,'Retired and Cancelled'!$N$3:$N$3631,'Annual Additions'!$A79,'Retired and Cancelled'!$M$3:$M$3631,"RE")</f>
        <v>0</v>
      </c>
      <c r="C79" s="46">
        <f>SUMIFS(Operable!$K$3:$K$20070,Operable!$J$3:$J$20070,'Annual Additions'!C$1,Operable!$L$3:$L$20070,'Annual Additions'!$A79)+SUMIFS('Retired and Cancelled'!$L$3:$L$3631,'Retired and Cancelled'!$J$3:$J$3631,'Annual Additions'!C$1,'Retired and Cancelled'!$N$3:$N$3631,'Annual Additions'!$A79,'Retired and Cancelled'!$M$3:$M$3631,"RE")</f>
        <v>10594.9</v>
      </c>
      <c r="D79" s="46">
        <f>SUMIFS(Operable!$K$3:$K$20070,Operable!$J$3:$J$20070,'Annual Additions'!D$1,Operable!$L$3:$L$20070,'Annual Additions'!$A79)+SUMIFS('Retired and Cancelled'!$L$3:$L$3631,'Retired and Cancelled'!$J$3:$J$3631,'Annual Additions'!D$1,'Retired and Cancelled'!$N$3:$N$3631,'Annual Additions'!$A79,'Retired and Cancelled'!$M$3:$M$3631,"RE")</f>
        <v>1353.1</v>
      </c>
      <c r="E79" s="46">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46">
        <f>SUMIFS(Operable!$K$3:$K$20070,Operable!$J$3:$J$20070,'Annual Additions'!F$1,Operable!$L$3:$L$20070,'Annual Additions'!$A79)+SUMIFS('Retired and Cancelled'!$L$3:$L$3631,'Retired and Cancelled'!$J$3:$J$3631,'Annual Additions'!F$1,'Retired and Cancelled'!$N$3:$N$3631,'Annual Additions'!$A79,'Retired and Cancelled'!$M$3:$M$3631,"RE")</f>
        <v>523.6</v>
      </c>
      <c r="G79" s="46">
        <f>SUMIFS(Operable!$K$3:$K$20070,Operable!$J$3:$J$20070,'Annual Additions'!G$1,Operable!$L$3:$L$20070,'Annual Additions'!$A79)+SUMIFS('Retired and Cancelled'!$L$3:$L$3631,'Retired and Cancelled'!$J$3:$J$3631,'Annual Additions'!G$1,'Retired and Cancelled'!$N$3:$N$3631,'Annual Additions'!$A79,'Retired and Cancelled'!$M$3:$M$3631,"RE")</f>
        <v>0</v>
      </c>
      <c r="H79" s="46">
        <f>SUMIFS(Operable!$K$3:$K$20070,Operable!$J$3:$J$20070,'Annual Additions'!H$1,Operable!$L$3:$L$20070,'Annual Additions'!$A79)+SUMIFS('Retired and Cancelled'!$L$3:$L$3631,'Retired and Cancelled'!$J$3:$J$3631,'Annual Additions'!H$1,'Retired and Cancelled'!$N$3:$N$3631,'Annual Additions'!$A79,'Retired and Cancelled'!$M$3:$M$3631,"RE")</f>
        <v>0</v>
      </c>
      <c r="I79" s="46">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46">
        <f>SUMIFS(Operable!$K$3:$K$20070,Operable!$J$3:$J$20070,'Annual Additions'!J$1,Operable!$L$3:$L$20070,'Annual Additions'!$A79)+SUMIFS('Retired and Cancelled'!$L$3:$L$3631,'Retired and Cancelled'!$J$3:$J$3631,'Annual Additions'!J$1,'Retired and Cancelled'!$N$3:$N$3631,'Annual Additions'!$A79,'Retired and Cancelled'!$M$3:$M$3631,"RE")</f>
        <v>0</v>
      </c>
      <c r="K79" s="46">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46">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46">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s="46">
        <f>SUMIFS(Operable!$K$3:$K$20070,Operable!$J$3:$J$20070,'Annual Additions'!P$1,Operable!$L$3:$L$20070,'Annual Additions'!$A79)+SUMIFS('Retired and Cancelled'!$L$3:$L$3631,'Retired and Cancelled'!$J$3:$J$3631,'Annual Additions'!P$1,'Retired and Cancelled'!$N$3:$N$3631,'Annual Additions'!$A79,'Retired and Cancelled'!$M$3:$M$3631,"RE")</f>
        <v>0</v>
      </c>
      <c r="V79" s="46">
        <v>2009</v>
      </c>
      <c r="W79" s="46">
        <v>33619.800000000003</v>
      </c>
      <c r="X79" s="46">
        <v>9921.4999999999982</v>
      </c>
    </row>
    <row r="80" spans="1:24" x14ac:dyDescent="0.15">
      <c r="A80" s="46">
        <v>1978</v>
      </c>
      <c r="B80" s="46">
        <f>SUMIFS(Operable!$K$3:$K$20070,Operable!$J$3:$J$20070,'Annual Additions'!B$1,Operable!$L$3:$L$20070,'Annual Additions'!$A80)+SUMIFS('Retired and Cancelled'!$L$3:$L$3631,'Retired and Cancelled'!$J$3:$J$3631,'Annual Additions'!B$1,'Retired and Cancelled'!$N$3:$N$3631,'Annual Additions'!$A80,'Retired and Cancelled'!$M$3:$M$3631,"RE")</f>
        <v>0</v>
      </c>
      <c r="C80" s="46">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46">
        <f>SUMIFS(Operable!$K$3:$K$20070,Operable!$J$3:$J$20070,'Annual Additions'!D$1,Operable!$L$3:$L$20070,'Annual Additions'!$A80)+SUMIFS('Retired and Cancelled'!$L$3:$L$3631,'Retired and Cancelled'!$J$3:$J$3631,'Annual Additions'!D$1,'Retired and Cancelled'!$N$3:$N$3631,'Annual Additions'!$A80,'Retired and Cancelled'!$M$3:$M$3631,"RE")</f>
        <v>878.5</v>
      </c>
      <c r="E80" s="46">
        <f>SUMIFS(Operable!$K$3:$K$20070,Operable!$J$3:$J$20070,'Annual Additions'!E$1,Operable!$L$3:$L$20070,'Annual Additions'!$A80)+SUMIFS('Retired and Cancelled'!$L$3:$L$3631,'Retired and Cancelled'!$J$3:$J$3631,'Annual Additions'!E$1,'Retired and Cancelled'!$N$3:$N$3631,'Annual Additions'!$A80,'Retired and Cancelled'!$M$3:$M$3631,"RE")</f>
        <v>2116</v>
      </c>
      <c r="F80" s="46">
        <f>SUMIFS(Operable!$K$3:$K$20070,Operable!$J$3:$J$20070,'Annual Additions'!F$1,Operable!$L$3:$L$20070,'Annual Additions'!$A80)+SUMIFS('Retired and Cancelled'!$L$3:$L$3631,'Retired and Cancelled'!$J$3:$J$3631,'Annual Additions'!F$1,'Retired and Cancelled'!$N$3:$N$3631,'Annual Additions'!$A80,'Retired and Cancelled'!$M$3:$M$3631,"RE")</f>
        <v>2309.4</v>
      </c>
      <c r="G80" s="46">
        <f>SUMIFS(Operable!$K$3:$K$20070,Operable!$J$3:$J$20070,'Annual Additions'!G$1,Operable!$L$3:$L$20070,'Annual Additions'!$A80)+SUMIFS('Retired and Cancelled'!$L$3:$L$3631,'Retired and Cancelled'!$J$3:$J$3631,'Annual Additions'!G$1,'Retired and Cancelled'!$N$3:$N$3631,'Annual Additions'!$A80,'Retired and Cancelled'!$M$3:$M$3631,"RE")</f>
        <v>0</v>
      </c>
      <c r="H80" s="46">
        <f>SUMIFS(Operable!$K$3:$K$20070,Operable!$J$3:$J$20070,'Annual Additions'!H$1,Operable!$L$3:$L$20070,'Annual Additions'!$A80)+SUMIFS('Retired and Cancelled'!$L$3:$L$3631,'Retired and Cancelled'!$J$3:$J$3631,'Annual Additions'!H$1,'Retired and Cancelled'!$N$3:$N$3631,'Annual Additions'!$A80,'Retired and Cancelled'!$M$3:$M$3631,"RE")</f>
        <v>0</v>
      </c>
      <c r="I80" s="46">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46">
        <f>SUMIFS(Operable!$K$3:$K$20070,Operable!$J$3:$J$20070,'Annual Additions'!J$1,Operable!$L$3:$L$20070,'Annual Additions'!$A80)+SUMIFS('Retired and Cancelled'!$L$3:$L$3631,'Retired and Cancelled'!$J$3:$J$3631,'Annual Additions'!J$1,'Retired and Cancelled'!$N$3:$N$3631,'Annual Additions'!$A80,'Retired and Cancelled'!$M$3:$M$3631,"RE")</f>
        <v>0</v>
      </c>
      <c r="K80" s="46">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46">
        <f>SUMIFS(Operable!$K$3:$K$20070,Operable!$J$3:$J$20070,'Annual Additions'!L$1,Operable!$L$3:$L$20070,'Annual Additions'!$A80)+SUMIFS('Retired and Cancelled'!$L$3:$L$3631,'Retired and Cancelled'!$J$3:$J$3631,'Annual Additions'!L$1,'Retired and Cancelled'!$N$3:$N$3631,'Annual Additions'!$A80,'Retired and Cancelled'!$M$3:$M$3631,"RE")</f>
        <v>3314.5</v>
      </c>
      <c r="M80" s="46">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s="46">
        <f>SUMIFS(Operable!$K$3:$K$20070,Operable!$J$3:$J$20070,'Annual Additions'!P$1,Operable!$L$3:$L$20070,'Annual Additions'!$A80)+SUMIFS('Retired and Cancelled'!$L$3:$L$3631,'Retired and Cancelled'!$J$3:$J$3631,'Annual Additions'!P$1,'Retired and Cancelled'!$N$3:$N$3631,'Annual Additions'!$A80,'Retired and Cancelled'!$M$3:$M$3631,"RE")</f>
        <v>0</v>
      </c>
      <c r="V80" s="46">
        <v>2012</v>
      </c>
      <c r="W80" s="46">
        <v>58455.500000000007</v>
      </c>
      <c r="X80" s="46">
        <v>13269.400000000003</v>
      </c>
    </row>
    <row r="81" spans="1:34" x14ac:dyDescent="0.15">
      <c r="A81" s="46">
        <v>1979</v>
      </c>
      <c r="B81" s="46">
        <f>SUMIFS(Operable!$K$3:$K$20070,Operable!$J$3:$J$20070,'Annual Additions'!B$1,Operable!$L$3:$L$20070,'Annual Additions'!$A81)+SUMIFS('Retired and Cancelled'!$L$3:$L$3631,'Retired and Cancelled'!$J$3:$J$3631,'Annual Additions'!B$1,'Retired and Cancelled'!$N$3:$N$3631,'Annual Additions'!$A81,'Retired and Cancelled'!$M$3:$M$3631,"RE")</f>
        <v>0</v>
      </c>
      <c r="C81" s="46">
        <f>SUMIFS(Operable!$K$3:$K$20070,Operable!$J$3:$J$20070,'Annual Additions'!C$1,Operable!$L$3:$L$20070,'Annual Additions'!$A81)+SUMIFS('Retired and Cancelled'!$L$3:$L$3631,'Retired and Cancelled'!$J$3:$J$3631,'Annual Additions'!C$1,'Retired and Cancelled'!$N$3:$N$3631,'Annual Additions'!$A81,'Retired and Cancelled'!$M$3:$M$3631,"RE")</f>
        <v>8984.6</v>
      </c>
      <c r="D81" s="46">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46">
        <f>SUMIFS(Operable!$K$3:$K$20070,Operable!$J$3:$J$20070,'Annual Additions'!E$1,Operable!$L$3:$L$20070,'Annual Additions'!$A81)+SUMIFS('Retired and Cancelled'!$L$3:$L$3631,'Retired and Cancelled'!$J$3:$J$3631,'Annual Additions'!E$1,'Retired and Cancelled'!$N$3:$N$3631,'Annual Additions'!$A81,'Retired and Cancelled'!$M$3:$M$3631,"RE")</f>
        <v>883</v>
      </c>
      <c r="F81" s="46">
        <f>SUMIFS(Operable!$K$3:$K$20070,Operable!$J$3:$J$20070,'Annual Additions'!F$1,Operable!$L$3:$L$20070,'Annual Additions'!$A81)+SUMIFS('Retired and Cancelled'!$L$3:$L$3631,'Retired and Cancelled'!$J$3:$J$3631,'Annual Additions'!F$1,'Retired and Cancelled'!$N$3:$N$3631,'Annual Additions'!$A81,'Retired and Cancelled'!$M$3:$M$3631,"RE")</f>
        <v>2173.6</v>
      </c>
      <c r="G81" s="46">
        <f>SUMIFS(Operable!$K$3:$K$20070,Operable!$J$3:$J$20070,'Annual Additions'!G$1,Operable!$L$3:$L$20070,'Annual Additions'!$A81)+SUMIFS('Retired and Cancelled'!$L$3:$L$3631,'Retired and Cancelled'!$J$3:$J$3631,'Annual Additions'!G$1,'Retired and Cancelled'!$N$3:$N$3631,'Annual Additions'!$A81,'Retired and Cancelled'!$M$3:$M$3631,"RE")</f>
        <v>0</v>
      </c>
      <c r="H81" s="46">
        <f>SUMIFS(Operable!$K$3:$K$20070,Operable!$J$3:$J$20070,'Annual Additions'!H$1,Operable!$L$3:$L$20070,'Annual Additions'!$A81)+SUMIFS('Retired and Cancelled'!$L$3:$L$3631,'Retired and Cancelled'!$J$3:$J$3631,'Annual Additions'!H$1,'Retired and Cancelled'!$N$3:$N$3631,'Annual Additions'!$A81,'Retired and Cancelled'!$M$3:$M$3631,"RE")</f>
        <v>0</v>
      </c>
      <c r="I81" s="46">
        <f>SUMIFS(Operable!$K$3:$K$20070,Operable!$J$3:$J$20070,'Annual Additions'!I$1,Operable!$L$3:$L$20070,'Annual Additions'!$A81)+SUMIFS('Retired and Cancelled'!$L$3:$L$3631,'Retired and Cancelled'!$J$3:$J$3631,'Annual Additions'!I$1,'Retired and Cancelled'!$N$3:$N$3631,'Annual Additions'!$A81,'Retired and Cancelled'!$M$3:$M$3631,"RE")</f>
        <v>97</v>
      </c>
      <c r="J81" s="46">
        <f>SUMIFS(Operable!$K$3:$K$20070,Operable!$J$3:$J$20070,'Annual Additions'!J$1,Operable!$L$3:$L$20070,'Annual Additions'!$A81)+SUMIFS('Retired and Cancelled'!$L$3:$L$3631,'Retired and Cancelled'!$J$3:$J$3631,'Annual Additions'!J$1,'Retired and Cancelled'!$N$3:$N$3631,'Annual Additions'!$A81,'Retired and Cancelled'!$M$3:$M$3631,"RE")</f>
        <v>50</v>
      </c>
      <c r="K81" s="46">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46">
        <f>SUMIFS(Operable!$K$3:$K$20070,Operable!$J$3:$J$20070,'Annual Additions'!L$1,Operable!$L$3:$L$20070,'Annual Additions'!$A81)+SUMIFS('Retired and Cancelled'!$L$3:$L$3631,'Retired and Cancelled'!$J$3:$J$3631,'Annual Additions'!L$1,'Retired and Cancelled'!$N$3:$N$3631,'Annual Additions'!$A81,'Retired and Cancelled'!$M$3:$M$3631,"RE")</f>
        <v>2319.6</v>
      </c>
      <c r="M81" s="46">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s="46">
        <f>SUMIFS(Operable!$K$3:$K$20070,Operable!$J$3:$J$20070,'Annual Additions'!P$1,Operable!$L$3:$L$20070,'Annual Additions'!$A81)+SUMIFS('Retired and Cancelled'!$L$3:$L$3631,'Retired and Cancelled'!$J$3:$J$3631,'Annual Additions'!P$1,'Retired and Cancelled'!$N$3:$N$3631,'Annual Additions'!$A81,'Retired and Cancelled'!$M$3:$M$3631,"RE")</f>
        <v>0</v>
      </c>
      <c r="W81" s="56">
        <f t="shared" ref="W81:W82" si="0">(X81-$AA$61)/$AA$60</f>
        <v>77726.220472440938</v>
      </c>
      <c r="X81" s="57">
        <v>20000</v>
      </c>
    </row>
    <row r="82" spans="1:34" x14ac:dyDescent="0.15">
      <c r="A82" s="46">
        <v>1980</v>
      </c>
      <c r="B82" s="46">
        <f>SUMIFS(Operable!$K$3:$K$20070,Operable!$J$3:$J$20070,'Annual Additions'!B$1,Operable!$L$3:$L$20070,'Annual Additions'!$A82)+SUMIFS('Retired and Cancelled'!$L$3:$L$3631,'Retired and Cancelled'!$J$3:$J$3631,'Annual Additions'!B$1,'Retired and Cancelled'!$N$3:$N$3631,'Annual Additions'!$A82,'Retired and Cancelled'!$M$3:$M$3631,"RE")</f>
        <v>0</v>
      </c>
      <c r="C82" s="46">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46">
        <f>SUMIFS(Operable!$K$3:$K$20070,Operable!$J$3:$J$20070,'Annual Additions'!D$1,Operable!$L$3:$L$20070,'Annual Additions'!$A82)+SUMIFS('Retired and Cancelled'!$L$3:$L$3631,'Retired and Cancelled'!$J$3:$J$3631,'Annual Additions'!D$1,'Retired and Cancelled'!$N$3:$N$3631,'Annual Additions'!$A82,'Retired and Cancelled'!$M$3:$M$3631,"RE")</f>
        <v>103.8</v>
      </c>
      <c r="E82" s="46">
        <f>SUMIFS(Operable!$K$3:$K$20070,Operable!$J$3:$J$20070,'Annual Additions'!E$1,Operable!$L$3:$L$20070,'Annual Additions'!$A82)+SUMIFS('Retired and Cancelled'!$L$3:$L$3631,'Retired and Cancelled'!$J$3:$J$3631,'Annual Additions'!E$1,'Retired and Cancelled'!$N$3:$N$3631,'Annual Additions'!$A82,'Retired and Cancelled'!$M$3:$M$3631,"RE")</f>
        <v>1928.5</v>
      </c>
      <c r="F82" s="46">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46">
        <f>SUMIFS(Operable!$K$3:$K$20070,Operable!$J$3:$J$20070,'Annual Additions'!G$1,Operable!$L$3:$L$20070,'Annual Additions'!$A82)+SUMIFS('Retired and Cancelled'!$L$3:$L$3631,'Retired and Cancelled'!$J$3:$J$3631,'Annual Additions'!G$1,'Retired and Cancelled'!$N$3:$N$3631,'Annual Additions'!$A82,'Retired and Cancelled'!$M$3:$M$3631,"RE")</f>
        <v>0</v>
      </c>
      <c r="H82" s="46">
        <f>SUMIFS(Operable!$K$3:$K$20070,Operable!$J$3:$J$20070,'Annual Additions'!H$1,Operable!$L$3:$L$20070,'Annual Additions'!$A82)+SUMIFS('Retired and Cancelled'!$L$3:$L$3631,'Retired and Cancelled'!$J$3:$J$3631,'Annual Additions'!H$1,'Retired and Cancelled'!$N$3:$N$3631,'Annual Additions'!$A82,'Retired and Cancelled'!$M$3:$M$3631,"RE")</f>
        <v>0</v>
      </c>
      <c r="I82" s="46">
        <f>SUMIFS(Operable!$K$3:$K$20070,Operable!$J$3:$J$20070,'Annual Additions'!I$1,Operable!$L$3:$L$20070,'Annual Additions'!$A82)+SUMIFS('Retired and Cancelled'!$L$3:$L$3631,'Retired and Cancelled'!$J$3:$J$3631,'Annual Additions'!I$1,'Retired and Cancelled'!$N$3:$N$3631,'Annual Additions'!$A82,'Retired and Cancelled'!$M$3:$M$3631,"RE")</f>
        <v>227</v>
      </c>
      <c r="J82" s="46">
        <f>SUMIFS(Operable!$K$3:$K$20070,Operable!$J$3:$J$20070,'Annual Additions'!J$1,Operable!$L$3:$L$20070,'Annual Additions'!$A82)+SUMIFS('Retired and Cancelled'!$L$3:$L$3631,'Retired and Cancelled'!$J$3:$J$3631,'Annual Additions'!J$1,'Retired and Cancelled'!$N$3:$N$3631,'Annual Additions'!$A82,'Retired and Cancelled'!$M$3:$M$3631,"RE")</f>
        <v>106</v>
      </c>
      <c r="K82" s="46">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46">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46">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s="46">
        <f>SUMIFS(Operable!$K$3:$K$20070,Operable!$J$3:$J$20070,'Annual Additions'!P$1,Operable!$L$3:$L$20070,'Annual Additions'!$A82)+SUMIFS('Retired and Cancelled'!$L$3:$L$3631,'Retired and Cancelled'!$J$3:$J$3631,'Annual Additions'!P$1,'Retired and Cancelled'!$N$3:$N$3631,'Annual Additions'!$A82,'Retired and Cancelled'!$M$3:$M$3631,"RE")</f>
        <v>36</v>
      </c>
      <c r="W82" s="56">
        <f t="shared" si="0"/>
        <v>107253.77952755905</v>
      </c>
      <c r="X82" s="57">
        <v>27500</v>
      </c>
    </row>
    <row r="83" spans="1:34" x14ac:dyDescent="0.15">
      <c r="A83" s="46">
        <v>1981</v>
      </c>
      <c r="B83" s="46">
        <f>SUMIFS(Operable!$K$3:$K$20070,Operable!$J$3:$J$20070,'Annual Additions'!B$1,Operable!$L$3:$L$20070,'Annual Additions'!$A83)+SUMIFS('Retired and Cancelled'!$L$3:$L$3631,'Retired and Cancelled'!$J$3:$J$3631,'Annual Additions'!B$1,'Retired and Cancelled'!$N$3:$N$3631,'Annual Additions'!$A83,'Retired and Cancelled'!$M$3:$M$3631,"RE")</f>
        <v>18.5</v>
      </c>
      <c r="C83" s="46">
        <f>SUMIFS(Operable!$K$3:$K$20070,Operable!$J$3:$J$20070,'Annual Additions'!C$1,Operable!$L$3:$L$20070,'Annual Additions'!$A83)+SUMIFS('Retired and Cancelled'!$L$3:$L$3631,'Retired and Cancelled'!$J$3:$J$3631,'Annual Additions'!C$1,'Retired and Cancelled'!$N$3:$N$3631,'Annual Additions'!$A83,'Retired and Cancelled'!$M$3:$M$3631,"RE")</f>
        <v>8120.9</v>
      </c>
      <c r="D83" s="46">
        <f>SUMIFS(Operable!$K$3:$K$20070,Operable!$J$3:$J$20070,'Annual Additions'!D$1,Operable!$L$3:$L$20070,'Annual Additions'!$A83)+SUMIFS('Retired and Cancelled'!$L$3:$L$3631,'Retired and Cancelled'!$J$3:$J$3631,'Annual Additions'!D$1,'Retired and Cancelled'!$N$3:$N$3631,'Annual Additions'!$A83,'Retired and Cancelled'!$M$3:$M$3631,"RE")</f>
        <v>0</v>
      </c>
      <c r="E83" s="46">
        <f>SUMIFS(Operable!$K$3:$K$20070,Operable!$J$3:$J$20070,'Annual Additions'!E$1,Operable!$L$3:$L$20070,'Annual Additions'!$A83)+SUMIFS('Retired and Cancelled'!$L$3:$L$3631,'Retired and Cancelled'!$J$3:$J$3631,'Annual Additions'!E$1,'Retired and Cancelled'!$N$3:$N$3631,'Annual Additions'!$A83,'Retired and Cancelled'!$M$3:$M$3631,"RE")</f>
        <v>4345</v>
      </c>
      <c r="F83" s="46">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46">
        <f>SUMIFS(Operable!$K$3:$K$20070,Operable!$J$3:$J$20070,'Annual Additions'!G$1,Operable!$L$3:$L$20070,'Annual Additions'!$A83)+SUMIFS('Retired and Cancelled'!$L$3:$L$3631,'Retired and Cancelled'!$J$3:$J$3631,'Annual Additions'!G$1,'Retired and Cancelled'!$N$3:$N$3631,'Annual Additions'!$A83,'Retired and Cancelled'!$M$3:$M$3631,"RE")</f>
        <v>0</v>
      </c>
      <c r="H83" s="46">
        <f>SUMIFS(Operable!$K$3:$K$20070,Operable!$J$3:$J$20070,'Annual Additions'!H$1,Operable!$L$3:$L$20070,'Annual Additions'!$A83)+SUMIFS('Retired and Cancelled'!$L$3:$L$3631,'Retired and Cancelled'!$J$3:$J$3631,'Annual Additions'!H$1,'Retired and Cancelled'!$N$3:$N$3631,'Annual Additions'!$A83,'Retired and Cancelled'!$M$3:$M$3631,"RE")</f>
        <v>0</v>
      </c>
      <c r="I83" s="46">
        <f>SUMIFS(Operable!$K$3:$K$20070,Operable!$J$3:$J$20070,'Annual Additions'!I$1,Operable!$L$3:$L$20070,'Annual Additions'!$A83)+SUMIFS('Retired and Cancelled'!$L$3:$L$3631,'Retired and Cancelled'!$J$3:$J$3631,'Annual Additions'!I$1,'Retired and Cancelled'!$N$3:$N$3631,'Annual Additions'!$A83,'Retired and Cancelled'!$M$3:$M$3631,"RE")</f>
        <v>252.3</v>
      </c>
      <c r="J83" s="46">
        <f>SUMIFS(Operable!$K$3:$K$20070,Operable!$J$3:$J$20070,'Annual Additions'!J$1,Operable!$L$3:$L$20070,'Annual Additions'!$A83)+SUMIFS('Retired and Cancelled'!$L$3:$L$3631,'Retired and Cancelled'!$J$3:$J$3631,'Annual Additions'!J$1,'Retired and Cancelled'!$N$3:$N$3631,'Annual Additions'!$A83,'Retired and Cancelled'!$M$3:$M$3631,"RE")</f>
        <v>0</v>
      </c>
      <c r="K83" s="46">
        <f>SUMIFS(Operable!$K$3:$K$20070,Operable!$J$3:$J$20070,'Annual Additions'!K$1,Operable!$L$3:$L$20070,'Annual Additions'!$A83)+SUMIFS('Retired and Cancelled'!$L$3:$L$3631,'Retired and Cancelled'!$J$3:$J$3631,'Annual Additions'!K$1,'Retired and Cancelled'!$N$3:$N$3631,'Annual Additions'!$A83,'Retired and Cancelled'!$M$3:$M$3631,"RE")</f>
        <v>1306.2</v>
      </c>
      <c r="L83" s="46">
        <f>SUMIFS(Operable!$K$3:$K$20070,Operable!$J$3:$J$20070,'Annual Additions'!L$1,Operable!$L$3:$L$20070,'Annual Additions'!$A83)+SUMIFS('Retired and Cancelled'!$L$3:$L$3631,'Retired and Cancelled'!$J$3:$J$3631,'Annual Additions'!L$1,'Retired and Cancelled'!$N$3:$N$3631,'Annual Additions'!$A83,'Retired and Cancelled'!$M$3:$M$3631,"RE")</f>
        <v>1359.5</v>
      </c>
      <c r="M83" s="46">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s="46">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52"/>
      <c r="W83" s="56">
        <f>(X83-$AA$61)/$AA$60</f>
        <v>-1013.9370078740158</v>
      </c>
      <c r="X83" s="56">
        <f>P2*About!B25</f>
        <v>0</v>
      </c>
      <c r="Y83" s="54" t="s">
        <v>21599</v>
      </c>
      <c r="Z83" s="54"/>
      <c r="AA83" s="54"/>
      <c r="AB83" s="54"/>
      <c r="AC83" s="54"/>
      <c r="AD83" s="54"/>
      <c r="AE83" s="54"/>
      <c r="AF83" s="54"/>
      <c r="AG83" s="54"/>
      <c r="AH83" s="54"/>
    </row>
    <row r="84" spans="1:34" x14ac:dyDescent="0.15">
      <c r="A84" s="46">
        <v>1982</v>
      </c>
      <c r="B84" s="46">
        <f>SUMIFS(Operable!$K$3:$K$20070,Operable!$J$3:$J$20070,'Annual Additions'!B$1,Operable!$L$3:$L$20070,'Annual Additions'!$A84)+SUMIFS('Retired and Cancelled'!$L$3:$L$3631,'Retired and Cancelled'!$J$3:$J$3631,'Annual Additions'!B$1,'Retired and Cancelled'!$N$3:$N$3631,'Annual Additions'!$A84,'Retired and Cancelled'!$M$3:$M$3631,"RE")</f>
        <v>18.8</v>
      </c>
      <c r="C84" s="46">
        <f>SUMIFS(Operable!$K$3:$K$20070,Operable!$J$3:$J$20070,'Annual Additions'!C$1,Operable!$L$3:$L$20070,'Annual Additions'!$A84)+SUMIFS('Retired and Cancelled'!$L$3:$L$3631,'Retired and Cancelled'!$J$3:$J$3631,'Annual Additions'!C$1,'Retired and Cancelled'!$N$3:$N$3631,'Annual Additions'!$A84,'Retired and Cancelled'!$M$3:$M$3631,"RE")</f>
        <v>10544.4</v>
      </c>
      <c r="D84" s="46">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46">
        <f>SUMIFS(Operable!$K$3:$K$20070,Operable!$J$3:$J$20070,'Annual Additions'!E$1,Operable!$L$3:$L$20070,'Annual Additions'!$A84)+SUMIFS('Retired and Cancelled'!$L$3:$L$3631,'Retired and Cancelled'!$J$3:$J$3631,'Annual Additions'!E$1,'Retired and Cancelled'!$N$3:$N$3631,'Annual Additions'!$A84,'Retired and Cancelled'!$M$3:$M$3631,"RE")</f>
        <v>1125.7</v>
      </c>
      <c r="F84" s="46">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46">
        <f>SUMIFS(Operable!$K$3:$K$20070,Operable!$J$3:$J$20070,'Annual Additions'!G$1,Operable!$L$3:$L$20070,'Annual Additions'!$A84)+SUMIFS('Retired and Cancelled'!$L$3:$L$3631,'Retired and Cancelled'!$J$3:$J$3631,'Annual Additions'!G$1,'Retired and Cancelled'!$N$3:$N$3631,'Annual Additions'!$A84,'Retired and Cancelled'!$M$3:$M$3631,"RE")</f>
        <v>0</v>
      </c>
      <c r="H84" s="46">
        <f>SUMIFS(Operable!$K$3:$K$20070,Operable!$J$3:$J$20070,'Annual Additions'!H$1,Operable!$L$3:$L$20070,'Annual Additions'!$A84)+SUMIFS('Retired and Cancelled'!$L$3:$L$3631,'Retired and Cancelled'!$J$3:$J$3631,'Annual Additions'!H$1,'Retired and Cancelled'!$N$3:$N$3631,'Annual Additions'!$A84,'Retired and Cancelled'!$M$3:$M$3631,"RE")</f>
        <v>0</v>
      </c>
      <c r="I84" s="46">
        <f>SUMIFS(Operable!$K$3:$K$20070,Operable!$J$3:$J$20070,'Annual Additions'!I$1,Operable!$L$3:$L$20070,'Annual Additions'!$A84)+SUMIFS('Retired and Cancelled'!$L$3:$L$3631,'Retired and Cancelled'!$J$3:$J$3631,'Annual Additions'!I$1,'Retired and Cancelled'!$N$3:$N$3631,'Annual Additions'!$A84,'Retired and Cancelled'!$M$3:$M$3631,"RE")</f>
        <v>428.1</v>
      </c>
      <c r="J84" s="46">
        <f>SUMIFS(Operable!$K$3:$K$20070,Operable!$J$3:$J$20070,'Annual Additions'!J$1,Operable!$L$3:$L$20070,'Annual Additions'!$A84)+SUMIFS('Retired and Cancelled'!$L$3:$L$3631,'Retired and Cancelled'!$J$3:$J$3631,'Annual Additions'!J$1,'Retired and Cancelled'!$N$3:$N$3631,'Annual Additions'!$A84,'Retired and Cancelled'!$M$3:$M$3631,"RE")</f>
        <v>66</v>
      </c>
      <c r="K84" s="46">
        <f>SUMIFS(Operable!$K$3:$K$20070,Operable!$J$3:$J$20070,'Annual Additions'!K$1,Operable!$L$3:$L$20070,'Annual Additions'!$A84)+SUMIFS('Retired and Cancelled'!$L$3:$L$3631,'Retired and Cancelled'!$J$3:$J$3631,'Annual Additions'!K$1,'Retired and Cancelled'!$N$3:$N$3631,'Annual Additions'!$A84,'Retired and Cancelled'!$M$3:$M$3631,"RE")</f>
        <v>191.5</v>
      </c>
      <c r="L84" s="46">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46">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s="46">
        <f>SUMIFS(Operable!$K$3:$K$20070,Operable!$J$3:$J$20070,'Annual Additions'!P$1,Operable!$L$3:$L$20070,'Annual Additions'!$A84)+SUMIFS('Retired and Cancelled'!$L$3:$L$3631,'Retired and Cancelled'!$J$3:$J$3631,'Annual Additions'!P$1,'Retired and Cancelled'!$N$3:$N$3631,'Annual Additions'!$A84,'Retired and Cancelled'!$M$3:$M$3631,"RE")</f>
        <v>0</v>
      </c>
      <c r="V84" s="52"/>
      <c r="W84" s="52"/>
      <c r="X84" s="52"/>
    </row>
    <row r="85" spans="1:34" x14ac:dyDescent="0.15">
      <c r="A85" s="46">
        <v>1983</v>
      </c>
      <c r="B85" s="46">
        <f>SUMIFS(Operable!$K$3:$K$20070,Operable!$J$3:$J$20070,'Annual Additions'!B$1,Operable!$L$3:$L$20070,'Annual Additions'!$A85)+SUMIFS('Retired and Cancelled'!$L$3:$L$3631,'Retired and Cancelled'!$J$3:$J$3631,'Annual Additions'!B$1,'Retired and Cancelled'!$N$3:$N$3631,'Annual Additions'!$A85,'Retired and Cancelled'!$M$3:$M$3631,"RE")</f>
        <v>41.5</v>
      </c>
      <c r="C85" s="46">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46">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46">
        <f>SUMIFS(Operable!$K$3:$K$20070,Operable!$J$3:$J$20070,'Annual Additions'!E$1,Operable!$L$3:$L$20070,'Annual Additions'!$A85)+SUMIFS('Retired and Cancelled'!$L$3:$L$3631,'Retired and Cancelled'!$J$3:$J$3631,'Annual Additions'!E$1,'Retired and Cancelled'!$N$3:$N$3631,'Annual Additions'!$A85,'Retired and Cancelled'!$M$3:$M$3631,"RE")</f>
        <v>3304</v>
      </c>
      <c r="F85" s="46">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46">
        <f>SUMIFS(Operable!$K$3:$K$20070,Operable!$J$3:$J$20070,'Annual Additions'!G$1,Operable!$L$3:$L$20070,'Annual Additions'!$A85)+SUMIFS('Retired and Cancelled'!$L$3:$L$3631,'Retired and Cancelled'!$J$3:$J$3631,'Annual Additions'!G$1,'Retired and Cancelled'!$N$3:$N$3631,'Annual Additions'!$A85,'Retired and Cancelled'!$M$3:$M$3631,"RE")</f>
        <v>0</v>
      </c>
      <c r="H85" s="46">
        <f>SUMIFS(Operable!$K$3:$K$20070,Operable!$J$3:$J$20070,'Annual Additions'!H$1,Operable!$L$3:$L$20070,'Annual Additions'!$A85)+SUMIFS('Retired and Cancelled'!$L$3:$L$3631,'Retired and Cancelled'!$J$3:$J$3631,'Annual Additions'!H$1,'Retired and Cancelled'!$N$3:$N$3631,'Annual Additions'!$A85,'Retired and Cancelled'!$M$3:$M$3631,"RE")</f>
        <v>0</v>
      </c>
      <c r="I85" s="46">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46">
        <f>SUMIFS(Operable!$K$3:$K$20070,Operable!$J$3:$J$20070,'Annual Additions'!J$1,Operable!$L$3:$L$20070,'Annual Additions'!$A85)+SUMIFS('Retired and Cancelled'!$L$3:$L$3631,'Retired and Cancelled'!$J$3:$J$3631,'Annual Additions'!J$1,'Retired and Cancelled'!$N$3:$N$3631,'Annual Additions'!$A85,'Retired and Cancelled'!$M$3:$M$3631,"RE")</f>
        <v>142</v>
      </c>
      <c r="K85" s="46">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46">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46">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s="46">
        <f>SUMIFS(Operable!$K$3:$K$20070,Operable!$J$3:$J$20070,'Annual Additions'!P$1,Operable!$L$3:$L$20070,'Annual Additions'!$A85)+SUMIFS('Retired and Cancelled'!$L$3:$L$3631,'Retired and Cancelled'!$J$3:$J$3631,'Annual Additions'!P$1,'Retired and Cancelled'!$N$3:$N$3631,'Annual Additions'!$A85,'Retired and Cancelled'!$M$3:$M$3631,"RE")</f>
        <v>131.1</v>
      </c>
      <c r="V85" s="52"/>
      <c r="W85" s="52"/>
      <c r="X85" s="52"/>
    </row>
    <row r="86" spans="1:34" x14ac:dyDescent="0.15">
      <c r="A86" s="46">
        <v>1984</v>
      </c>
      <c r="B86" s="4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4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4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46">
        <f>SUMIFS(Operable!$K$3:$K$20070,Operable!$J$3:$J$20070,'Annual Additions'!E$1,Operable!$L$3:$L$20070,'Annual Additions'!$A86)+SUMIFS('Retired and Cancelled'!$L$3:$L$3631,'Retired and Cancelled'!$J$3:$J$3631,'Annual Additions'!E$1,'Retired and Cancelled'!$N$3:$N$3631,'Annual Additions'!$A86,'Retired and Cancelled'!$M$3:$M$3631,"RE")</f>
        <v>7826</v>
      </c>
      <c r="F86" s="4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46">
        <f>SUMIFS(Operable!$K$3:$K$20070,Operable!$J$3:$J$20070,'Annual Additions'!G$1,Operable!$L$3:$L$20070,'Annual Additions'!$A86)+SUMIFS('Retired and Cancelled'!$L$3:$L$3631,'Retired and Cancelled'!$J$3:$J$3631,'Annual Additions'!G$1,'Retired and Cancelled'!$N$3:$N$3631,'Annual Additions'!$A86,'Retired and Cancelled'!$M$3:$M$3631,"RE")</f>
        <v>1</v>
      </c>
      <c r="H86" s="46">
        <f>SUMIFS(Operable!$K$3:$K$20070,Operable!$J$3:$J$20070,'Annual Additions'!H$1,Operable!$L$3:$L$20070,'Annual Additions'!$A86)+SUMIFS('Retired and Cancelled'!$L$3:$L$3631,'Retired and Cancelled'!$J$3:$J$3631,'Annual Additions'!H$1,'Retired and Cancelled'!$N$3:$N$3631,'Annual Additions'!$A86,'Retired and Cancelled'!$M$3:$M$3631,"RE")</f>
        <v>13.8</v>
      </c>
      <c r="I86" s="4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46">
        <f>SUMIFS(Operable!$K$3:$K$20070,Operable!$J$3:$J$20070,'Annual Additions'!J$1,Operable!$L$3:$L$20070,'Annual Additions'!$A86)+SUMIFS('Retired and Cancelled'!$L$3:$L$3631,'Retired and Cancelled'!$J$3:$J$3631,'Annual Additions'!J$1,'Retired and Cancelled'!$N$3:$N$3631,'Annual Additions'!$A86,'Retired and Cancelled'!$M$3:$M$3631,"RE")</f>
        <v>129.6</v>
      </c>
      <c r="K86" s="46">
        <f>SUMIFS(Operable!$K$3:$K$20070,Operable!$J$3:$J$20070,'Annual Additions'!K$1,Operable!$L$3:$L$20070,'Annual Additions'!$A86)+SUMIFS('Retired and Cancelled'!$L$3:$L$3631,'Retired and Cancelled'!$J$3:$J$3631,'Annual Additions'!K$1,'Retired and Cancelled'!$N$3:$N$3631,'Annual Additions'!$A86,'Retired and Cancelled'!$M$3:$M$3631,"RE")</f>
        <v>42.2</v>
      </c>
      <c r="L86" s="46">
        <f>SUMIFS(Operable!$K$3:$K$20070,Operable!$J$3:$J$20070,'Annual Additions'!L$1,Operable!$L$3:$L$20070,'Annual Additions'!$A86)+SUMIFS('Retired and Cancelled'!$L$3:$L$3631,'Retired and Cancelled'!$J$3:$J$3631,'Annual Additions'!L$1,'Retired and Cancelled'!$N$3:$N$3631,'Annual Additions'!$A86,'Retired and Cancelled'!$M$3:$M$3631,"RE")</f>
        <v>626.1</v>
      </c>
      <c r="M86" s="4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s="46">
        <f>SUMIFS(Operable!$K$3:$K$20070,Operable!$J$3:$J$20070,'Annual Additions'!P$1,Operable!$L$3:$L$20070,'Annual Additions'!$A86)+SUMIFS('Retired and Cancelled'!$L$3:$L$3631,'Retired and Cancelled'!$J$3:$J$3631,'Annual Additions'!P$1,'Retired and Cancelled'!$N$3:$N$3631,'Annual Additions'!$A86,'Retired and Cancelled'!$M$3:$M$3631,"RE")</f>
        <v>108</v>
      </c>
      <c r="V86" s="52"/>
      <c r="W86" s="52"/>
      <c r="X86" s="52"/>
    </row>
    <row r="87" spans="1:34" x14ac:dyDescent="0.15">
      <c r="A87" s="46">
        <v>1985</v>
      </c>
      <c r="B87" s="46">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46">
        <f>SUMIFS(Operable!$K$3:$K$20070,Operable!$J$3:$J$20070,'Annual Additions'!C$1,Operable!$L$3:$L$20070,'Annual Additions'!$A87)+SUMIFS('Retired and Cancelled'!$L$3:$L$3631,'Retired and Cancelled'!$J$3:$J$3631,'Annual Additions'!C$1,'Retired and Cancelled'!$N$3:$N$3631,'Annual Additions'!$A87,'Retired and Cancelled'!$M$3:$M$3631,"RE")</f>
        <v>5349.4</v>
      </c>
      <c r="D87" s="46">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46">
        <f>SUMIFS(Operable!$K$3:$K$20070,Operable!$J$3:$J$20070,'Annual Additions'!E$1,Operable!$L$3:$L$20070,'Annual Additions'!$A87)+SUMIFS('Retired and Cancelled'!$L$3:$L$3631,'Retired and Cancelled'!$J$3:$J$3631,'Annual Additions'!E$1,'Retired and Cancelled'!$N$3:$N$3631,'Annual Additions'!$A87,'Retired and Cancelled'!$M$3:$M$3631,"RE")</f>
        <v>8484.5</v>
      </c>
      <c r="F87" s="46">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46">
        <f>SUMIFS(Operable!$K$3:$K$20070,Operable!$J$3:$J$20070,'Annual Additions'!G$1,Operable!$L$3:$L$20070,'Annual Additions'!$A87)+SUMIFS('Retired and Cancelled'!$L$3:$L$3631,'Retired and Cancelled'!$J$3:$J$3631,'Annual Additions'!G$1,'Retired and Cancelled'!$N$3:$N$3631,'Annual Additions'!$A87,'Retired and Cancelled'!$M$3:$M$3631,"RE")</f>
        <v>0</v>
      </c>
      <c r="H87" s="46">
        <f>SUMIFS(Operable!$K$3:$K$20070,Operable!$J$3:$J$20070,'Annual Additions'!H$1,Operable!$L$3:$L$20070,'Annual Additions'!$A87)+SUMIFS('Retired and Cancelled'!$L$3:$L$3631,'Retired and Cancelled'!$J$3:$J$3631,'Annual Additions'!H$1,'Retired and Cancelled'!$N$3:$N$3631,'Annual Additions'!$A87,'Retired and Cancelled'!$M$3:$M$3631,"RE")</f>
        <v>30</v>
      </c>
      <c r="I87" s="46">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46">
        <f>SUMIFS(Operable!$K$3:$K$20070,Operable!$J$3:$J$20070,'Annual Additions'!J$1,Operable!$L$3:$L$20070,'Annual Additions'!$A87)+SUMIFS('Retired and Cancelled'!$L$3:$L$3631,'Retired and Cancelled'!$J$3:$J$3631,'Annual Additions'!J$1,'Retired and Cancelled'!$N$3:$N$3631,'Annual Additions'!$A87,'Retired and Cancelled'!$M$3:$M$3631,"RE")</f>
        <v>212.3</v>
      </c>
      <c r="K87" s="46">
        <f>SUMIFS(Operable!$K$3:$K$20070,Operable!$J$3:$J$20070,'Annual Additions'!K$1,Operable!$L$3:$L$20070,'Annual Additions'!$A87)+SUMIFS('Retired and Cancelled'!$L$3:$L$3631,'Retired and Cancelled'!$J$3:$J$3631,'Annual Additions'!K$1,'Retired and Cancelled'!$N$3:$N$3631,'Annual Additions'!$A87,'Retired and Cancelled'!$M$3:$M$3631,"RE")</f>
        <v>94.3</v>
      </c>
      <c r="L87" s="46">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46">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s="46">
        <f>SUMIFS(Operable!$K$3:$K$20070,Operable!$J$3:$J$20070,'Annual Additions'!P$1,Operable!$L$3:$L$20070,'Annual Additions'!$A87)+SUMIFS('Retired and Cancelled'!$L$3:$L$3631,'Retired and Cancelled'!$J$3:$J$3631,'Annual Additions'!P$1,'Retired and Cancelled'!$N$3:$N$3631,'Annual Additions'!$A87,'Retired and Cancelled'!$M$3:$M$3631,"RE")</f>
        <v>80</v>
      </c>
      <c r="V87" s="52"/>
      <c r="W87" s="52"/>
      <c r="X87" s="52"/>
    </row>
    <row r="88" spans="1:34" x14ac:dyDescent="0.15">
      <c r="A88" s="46">
        <v>1986</v>
      </c>
      <c r="B88" s="46">
        <f>SUMIFS(Operable!$K$3:$K$20070,Operable!$J$3:$J$20070,'Annual Additions'!B$1,Operable!$L$3:$L$20070,'Annual Additions'!$A88)+SUMIFS('Retired and Cancelled'!$L$3:$L$3631,'Retired and Cancelled'!$J$3:$J$3631,'Annual Additions'!B$1,'Retired and Cancelled'!$N$3:$N$3631,'Annual Additions'!$A88,'Retired and Cancelled'!$M$3:$M$3631,"RE")</f>
        <v>85.5</v>
      </c>
      <c r="C88" s="46">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46">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46">
        <f>SUMIFS(Operable!$K$3:$K$20070,Operable!$J$3:$J$20070,'Annual Additions'!E$1,Operable!$L$3:$L$20070,'Annual Additions'!$A88)+SUMIFS('Retired and Cancelled'!$L$3:$L$3631,'Retired and Cancelled'!$J$3:$J$3631,'Annual Additions'!E$1,'Retired and Cancelled'!$N$3:$N$3631,'Annual Additions'!$A88,'Retired and Cancelled'!$M$3:$M$3631,"RE")</f>
        <v>9372.4</v>
      </c>
      <c r="F88" s="46">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46">
        <f>SUMIFS(Operable!$K$3:$K$20070,Operable!$J$3:$J$20070,'Annual Additions'!G$1,Operable!$L$3:$L$20070,'Annual Additions'!$A88)+SUMIFS('Retired and Cancelled'!$L$3:$L$3631,'Retired and Cancelled'!$J$3:$J$3631,'Annual Additions'!G$1,'Retired and Cancelled'!$N$3:$N$3631,'Annual Additions'!$A88,'Retired and Cancelled'!$M$3:$M$3631,"RE")</f>
        <v>1</v>
      </c>
      <c r="H88" s="46">
        <f>SUMIFS(Operable!$K$3:$K$20070,Operable!$J$3:$J$20070,'Annual Additions'!H$1,Operable!$L$3:$L$20070,'Annual Additions'!$A88)+SUMIFS('Retired and Cancelled'!$L$3:$L$3631,'Retired and Cancelled'!$J$3:$J$3631,'Annual Additions'!H$1,'Retired and Cancelled'!$N$3:$N$3631,'Annual Additions'!$A88,'Retired and Cancelled'!$M$3:$M$3631,"RE")</f>
        <v>72</v>
      </c>
      <c r="I88" s="46">
        <f>SUMIFS(Operable!$K$3:$K$20070,Operable!$J$3:$J$20070,'Annual Additions'!I$1,Operable!$L$3:$L$20070,'Annual Additions'!$A88)+SUMIFS('Retired and Cancelled'!$L$3:$L$3631,'Retired and Cancelled'!$J$3:$J$3631,'Annual Additions'!I$1,'Retired and Cancelled'!$N$3:$N$3631,'Annual Additions'!$A88,'Retired and Cancelled'!$M$3:$M$3631,"RE")</f>
        <v>308.5</v>
      </c>
      <c r="J88" s="46">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46">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46">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46">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s="46">
        <f>SUMIFS(Operable!$K$3:$K$20070,Operable!$J$3:$J$20070,'Annual Additions'!P$1,Operable!$L$3:$L$20070,'Annual Additions'!$A88)+SUMIFS('Retired and Cancelled'!$L$3:$L$3631,'Retired and Cancelled'!$J$3:$J$3631,'Annual Additions'!P$1,'Retired and Cancelled'!$N$3:$N$3631,'Annual Additions'!$A88,'Retired and Cancelled'!$M$3:$M$3631,"RE")</f>
        <v>58.599999999999994</v>
      </c>
    </row>
    <row r="89" spans="1:34" x14ac:dyDescent="0.15">
      <c r="A89" s="46">
        <v>1987</v>
      </c>
      <c r="B89" s="46">
        <f>SUMIFS(Operable!$K$3:$K$20070,Operable!$J$3:$J$20070,'Annual Additions'!B$1,Operable!$L$3:$L$20070,'Annual Additions'!$A89)+SUMIFS('Retired and Cancelled'!$L$3:$L$3631,'Retired and Cancelled'!$J$3:$J$3631,'Annual Additions'!B$1,'Retired and Cancelled'!$N$3:$N$3631,'Annual Additions'!$A89,'Retired and Cancelled'!$M$3:$M$3631,"RE")</f>
        <v>100.5</v>
      </c>
      <c r="C89" s="46">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46">
        <f>SUMIFS(Operable!$K$3:$K$20070,Operable!$J$3:$J$20070,'Annual Additions'!D$1,Operable!$L$3:$L$20070,'Annual Additions'!$A89)+SUMIFS('Retired and Cancelled'!$L$3:$L$3631,'Retired and Cancelled'!$J$3:$J$3631,'Annual Additions'!D$1,'Retired and Cancelled'!$N$3:$N$3631,'Annual Additions'!$A89,'Retired and Cancelled'!$M$3:$M$3631,"RE")</f>
        <v>1639.5</v>
      </c>
      <c r="E89" s="46">
        <f>SUMIFS(Operable!$K$3:$K$20070,Operable!$J$3:$J$20070,'Annual Additions'!E$1,Operable!$L$3:$L$20070,'Annual Additions'!$A89)+SUMIFS('Retired and Cancelled'!$L$3:$L$3631,'Retired and Cancelled'!$J$3:$J$3631,'Annual Additions'!E$1,'Retired and Cancelled'!$N$3:$N$3631,'Annual Additions'!$A89,'Retired and Cancelled'!$M$3:$M$3631,"RE")</f>
        <v>7747.7</v>
      </c>
      <c r="F89" s="46">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46">
        <f>SUMIFS(Operable!$K$3:$K$20070,Operable!$J$3:$J$20070,'Annual Additions'!G$1,Operable!$L$3:$L$20070,'Annual Additions'!$A89)+SUMIFS('Retired and Cancelled'!$L$3:$L$3631,'Retired and Cancelled'!$J$3:$J$3631,'Annual Additions'!G$1,'Retired and Cancelled'!$N$3:$N$3631,'Annual Additions'!$A89,'Retired and Cancelled'!$M$3:$M$3631,"RE")</f>
        <v>0.3</v>
      </c>
      <c r="H89" s="46">
        <f>SUMIFS(Operable!$K$3:$K$20070,Operable!$J$3:$J$20070,'Annual Additions'!H$1,Operable!$L$3:$L$20070,'Annual Additions'!$A89)+SUMIFS('Retired and Cancelled'!$L$3:$L$3631,'Retired and Cancelled'!$J$3:$J$3631,'Annual Additions'!H$1,'Retired and Cancelled'!$N$3:$N$3631,'Annual Additions'!$A89,'Retired and Cancelled'!$M$3:$M$3631,"RE")</f>
        <v>36</v>
      </c>
      <c r="I89" s="46">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46">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46">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46">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46">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s="46">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15">
      <c r="A90" s="46">
        <v>1988</v>
      </c>
      <c r="B90" s="46">
        <f>SUMIFS(Operable!$K$3:$K$20070,Operable!$J$3:$J$20070,'Annual Additions'!B$1,Operable!$L$3:$L$20070,'Annual Additions'!$A90)+SUMIFS('Retired and Cancelled'!$L$3:$L$3631,'Retired and Cancelled'!$J$3:$J$3631,'Annual Additions'!B$1,'Retired and Cancelled'!$N$3:$N$3631,'Annual Additions'!$A90,'Retired and Cancelled'!$M$3:$M$3631,"RE")</f>
        <v>26.6</v>
      </c>
      <c r="C90" s="46">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46">
        <f>SUMIFS(Operable!$K$3:$K$20070,Operable!$J$3:$J$20070,'Annual Additions'!D$1,Operable!$L$3:$L$20070,'Annual Additions'!$A90)+SUMIFS('Retired and Cancelled'!$L$3:$L$3631,'Retired and Cancelled'!$J$3:$J$3631,'Annual Additions'!D$1,'Retired and Cancelled'!$N$3:$N$3631,'Annual Additions'!$A90,'Retired and Cancelled'!$M$3:$M$3631,"RE")</f>
        <v>962</v>
      </c>
      <c r="E90" s="46">
        <f>SUMIFS(Operable!$K$3:$K$20070,Operable!$J$3:$J$20070,'Annual Additions'!E$1,Operable!$L$3:$L$20070,'Annual Additions'!$A90)+SUMIFS('Retired and Cancelled'!$L$3:$L$3631,'Retired and Cancelled'!$J$3:$J$3631,'Annual Additions'!E$1,'Retired and Cancelled'!$N$3:$N$3631,'Annual Additions'!$A90,'Retired and Cancelled'!$M$3:$M$3631,"RE")</f>
        <v>6070</v>
      </c>
      <c r="F90" s="46">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46">
        <f>SUMIFS(Operable!$K$3:$K$20070,Operable!$J$3:$J$20070,'Annual Additions'!G$1,Operable!$L$3:$L$20070,'Annual Additions'!$A90)+SUMIFS('Retired and Cancelled'!$L$3:$L$3631,'Retired and Cancelled'!$J$3:$J$3631,'Annual Additions'!G$1,'Retired and Cancelled'!$N$3:$N$3631,'Annual Additions'!$A90,'Retired and Cancelled'!$M$3:$M$3631,"RE")</f>
        <v>0.4</v>
      </c>
      <c r="H90" s="46">
        <f>SUMIFS(Operable!$K$3:$K$20070,Operable!$J$3:$J$20070,'Annual Additions'!H$1,Operable!$L$3:$L$20070,'Annual Additions'!$A90)+SUMIFS('Retired and Cancelled'!$L$3:$L$3631,'Retired and Cancelled'!$J$3:$J$3631,'Annual Additions'!H$1,'Retired and Cancelled'!$N$3:$N$3631,'Annual Additions'!$A90,'Retired and Cancelled'!$M$3:$M$3631,"RE")</f>
        <v>72</v>
      </c>
      <c r="I90" s="46">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46">
        <f>SUMIFS(Operable!$K$3:$K$20070,Operable!$J$3:$J$20070,'Annual Additions'!J$1,Operable!$L$3:$L$20070,'Annual Additions'!$A90)+SUMIFS('Retired and Cancelled'!$L$3:$L$3631,'Retired and Cancelled'!$J$3:$J$3631,'Annual Additions'!J$1,'Retired and Cancelled'!$N$3:$N$3631,'Annual Additions'!$A90,'Retired and Cancelled'!$M$3:$M$3631,"RE")</f>
        <v>208.9</v>
      </c>
      <c r="K90" s="46">
        <f>SUMIFS(Operable!$K$3:$K$20070,Operable!$J$3:$J$20070,'Annual Additions'!K$1,Operable!$L$3:$L$20070,'Annual Additions'!$A90)+SUMIFS('Retired and Cancelled'!$L$3:$L$3631,'Retired and Cancelled'!$J$3:$J$3631,'Annual Additions'!K$1,'Retired and Cancelled'!$N$3:$N$3631,'Annual Additions'!$A90,'Retired and Cancelled'!$M$3:$M$3631,"RE")</f>
        <v>92</v>
      </c>
      <c r="L90" s="46">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46">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s="46">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15">
      <c r="A91" s="46">
        <v>1989</v>
      </c>
      <c r="B91" s="46">
        <f>SUMIFS(Operable!$K$3:$K$20070,Operable!$J$3:$J$20070,'Annual Additions'!B$1,Operable!$L$3:$L$20070,'Annual Additions'!$A91)+SUMIFS('Retired and Cancelled'!$L$3:$L$3631,'Retired and Cancelled'!$J$3:$J$3631,'Annual Additions'!B$1,'Retired and Cancelled'!$N$3:$N$3631,'Annual Additions'!$A91,'Retired and Cancelled'!$M$3:$M$3631,"RE")</f>
        <v>97.6</v>
      </c>
      <c r="C91" s="46">
        <f>SUMIFS(Operable!$K$3:$K$20070,Operable!$J$3:$J$20070,'Annual Additions'!C$1,Operable!$L$3:$L$20070,'Annual Additions'!$A91)+SUMIFS('Retired and Cancelled'!$L$3:$L$3631,'Retired and Cancelled'!$J$3:$J$3631,'Annual Additions'!C$1,'Retired and Cancelled'!$N$3:$N$3631,'Annual Additions'!$A91,'Retired and Cancelled'!$M$3:$M$3631,"RE")</f>
        <v>3083</v>
      </c>
      <c r="D91" s="46">
        <f>SUMIFS(Operable!$K$3:$K$20070,Operable!$J$3:$J$20070,'Annual Additions'!D$1,Operable!$L$3:$L$20070,'Annual Additions'!$A91)+SUMIFS('Retired and Cancelled'!$L$3:$L$3631,'Retired and Cancelled'!$J$3:$J$3631,'Annual Additions'!D$1,'Retired and Cancelled'!$N$3:$N$3631,'Annual Additions'!$A91,'Retired and Cancelled'!$M$3:$M$3631,"RE")</f>
        <v>2093.6</v>
      </c>
      <c r="E91" s="46">
        <f>SUMIFS(Operable!$K$3:$K$20070,Operable!$J$3:$J$20070,'Annual Additions'!E$1,Operable!$L$3:$L$20070,'Annual Additions'!$A91)+SUMIFS('Retired and Cancelled'!$L$3:$L$3631,'Retired and Cancelled'!$J$3:$J$3631,'Annual Additions'!E$1,'Retired and Cancelled'!$N$3:$N$3631,'Annual Additions'!$A91,'Retired and Cancelled'!$M$3:$M$3631,"RE")</f>
        <v>2432</v>
      </c>
      <c r="F91" s="46">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46">
        <f>SUMIFS(Operable!$K$3:$K$20070,Operable!$J$3:$J$20070,'Annual Additions'!G$1,Operable!$L$3:$L$20070,'Annual Additions'!$A91)+SUMIFS('Retired and Cancelled'!$L$3:$L$3631,'Retired and Cancelled'!$J$3:$J$3631,'Annual Additions'!G$1,'Retired and Cancelled'!$N$3:$N$3631,'Annual Additions'!$A91,'Retired and Cancelled'!$M$3:$M$3631,"RE")</f>
        <v>0</v>
      </c>
      <c r="H91" s="46">
        <f>SUMIFS(Operable!$K$3:$K$20070,Operable!$J$3:$J$20070,'Annual Additions'!H$1,Operable!$L$3:$L$20070,'Annual Additions'!$A91)+SUMIFS('Retired and Cancelled'!$L$3:$L$3631,'Retired and Cancelled'!$J$3:$J$3631,'Annual Additions'!H$1,'Retired and Cancelled'!$N$3:$N$3631,'Annual Additions'!$A91,'Retired and Cancelled'!$M$3:$M$3631,"RE")</f>
        <v>88</v>
      </c>
      <c r="I91" s="46">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46">
        <f>SUMIFS(Operable!$K$3:$K$20070,Operable!$J$3:$J$20070,'Annual Additions'!J$1,Operable!$L$3:$L$20070,'Annual Additions'!$A91)+SUMIFS('Retired and Cancelled'!$L$3:$L$3631,'Retired and Cancelled'!$J$3:$J$3631,'Annual Additions'!J$1,'Retired and Cancelled'!$N$3:$N$3631,'Annual Additions'!$A91,'Retired and Cancelled'!$M$3:$M$3631,"RE")</f>
        <v>267.3</v>
      </c>
      <c r="K91" s="46">
        <f>SUMIFS(Operable!$K$3:$K$20070,Operable!$J$3:$J$20070,'Annual Additions'!K$1,Operable!$L$3:$L$20070,'Annual Additions'!$A91)+SUMIFS('Retired and Cancelled'!$L$3:$L$3631,'Retired and Cancelled'!$J$3:$J$3631,'Annual Additions'!K$1,'Retired and Cancelled'!$N$3:$N$3631,'Annual Additions'!$A91,'Retired and Cancelled'!$M$3:$M$3631,"RE")</f>
        <v>461</v>
      </c>
      <c r="L91" s="46">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46">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s="46">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15">
      <c r="A92" s="46">
        <v>1990</v>
      </c>
      <c r="B92" s="46">
        <f>SUMIFS(Operable!$K$3:$K$20070,Operable!$J$3:$J$20070,'Annual Additions'!B$1,Operable!$L$3:$L$20070,'Annual Additions'!$A92)+SUMIFS('Retired and Cancelled'!$L$3:$L$3631,'Retired and Cancelled'!$J$3:$J$3631,'Annual Additions'!B$1,'Retired and Cancelled'!$N$3:$N$3631,'Annual Additions'!$A92,'Retired and Cancelled'!$M$3:$M$3631,"RE")</f>
        <v>104.5</v>
      </c>
      <c r="C92" s="46">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46">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46">
        <f>SUMIFS(Operable!$K$3:$K$20070,Operable!$J$3:$J$20070,'Annual Additions'!E$1,Operable!$L$3:$L$20070,'Annual Additions'!$A92)+SUMIFS('Retired and Cancelled'!$L$3:$L$3631,'Retired and Cancelled'!$J$3:$J$3631,'Annual Additions'!E$1,'Retired and Cancelled'!$N$3:$N$3631,'Annual Additions'!$A92,'Retired and Cancelled'!$M$3:$M$3631,"RE")</f>
        <v>3578.5</v>
      </c>
      <c r="F92" s="46">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46">
        <f>SUMIFS(Operable!$K$3:$K$20070,Operable!$J$3:$J$20070,'Annual Additions'!G$1,Operable!$L$3:$L$20070,'Annual Additions'!$A92)+SUMIFS('Retired and Cancelled'!$L$3:$L$3631,'Retired and Cancelled'!$J$3:$J$3631,'Annual Additions'!G$1,'Retired and Cancelled'!$N$3:$N$3631,'Annual Additions'!$A92,'Retired and Cancelled'!$M$3:$M$3631,"RE")</f>
        <v>0</v>
      </c>
      <c r="H92" s="46">
        <f>SUMIFS(Operable!$K$3:$K$20070,Operable!$J$3:$J$20070,'Annual Additions'!H$1,Operable!$L$3:$L$20070,'Annual Additions'!$A92)+SUMIFS('Retired and Cancelled'!$L$3:$L$3631,'Retired and Cancelled'!$J$3:$J$3631,'Annual Additions'!H$1,'Retired and Cancelled'!$N$3:$N$3631,'Annual Additions'!$A92,'Retired and Cancelled'!$M$3:$M$3631,"RE")</f>
        <v>88</v>
      </c>
      <c r="I92" s="46">
        <f>SUMIFS(Operable!$K$3:$K$20070,Operable!$J$3:$J$20070,'Annual Additions'!I$1,Operable!$L$3:$L$20070,'Annual Additions'!$A92)+SUMIFS('Retired and Cancelled'!$L$3:$L$3631,'Retired and Cancelled'!$J$3:$J$3631,'Annual Additions'!I$1,'Retired and Cancelled'!$N$3:$N$3631,'Annual Additions'!$A92,'Retired and Cancelled'!$M$3:$M$3631,"RE")</f>
        <v>453.3</v>
      </c>
      <c r="J92" s="46">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46">
        <f>SUMIFS(Operable!$K$3:$K$20070,Operable!$J$3:$J$20070,'Annual Additions'!K$1,Operable!$L$3:$L$20070,'Annual Additions'!$A92)+SUMIFS('Retired and Cancelled'!$L$3:$L$3631,'Retired and Cancelled'!$J$3:$J$3631,'Annual Additions'!K$1,'Retired and Cancelled'!$N$3:$N$3631,'Annual Additions'!$A92,'Retired and Cancelled'!$M$3:$M$3631,"RE")</f>
        <v>342.2</v>
      </c>
      <c r="L92" s="46">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46">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s="46">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15">
      <c r="A93" s="46">
        <v>1991</v>
      </c>
      <c r="B93" s="46">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46">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46">
        <f>SUMIFS(Operable!$K$3:$K$20070,Operable!$J$3:$J$20070,'Annual Additions'!D$1,Operable!$L$3:$L$20070,'Annual Additions'!$A93)+SUMIFS('Retired and Cancelled'!$L$3:$L$3631,'Retired and Cancelled'!$J$3:$J$3631,'Annual Additions'!D$1,'Retired and Cancelled'!$N$3:$N$3631,'Annual Additions'!$A93,'Retired and Cancelled'!$M$3:$M$3631,"RE")</f>
        <v>1725.5</v>
      </c>
      <c r="E93" s="46">
        <f>SUMIFS(Operable!$K$3:$K$20070,Operable!$J$3:$J$20070,'Annual Additions'!E$1,Operable!$L$3:$L$20070,'Annual Additions'!$A93)+SUMIFS('Retired and Cancelled'!$L$3:$L$3631,'Retired and Cancelled'!$J$3:$J$3631,'Annual Additions'!E$1,'Retired and Cancelled'!$N$3:$N$3631,'Annual Additions'!$A93,'Retired and Cancelled'!$M$3:$M$3631,"RE")</f>
        <v>0</v>
      </c>
      <c r="F93" s="46">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46">
        <f>SUMIFS(Operable!$K$3:$K$20070,Operable!$J$3:$J$20070,'Annual Additions'!G$1,Operable!$L$3:$L$20070,'Annual Additions'!$A93)+SUMIFS('Retired and Cancelled'!$L$3:$L$3631,'Retired and Cancelled'!$J$3:$J$3631,'Annual Additions'!G$1,'Retired and Cancelled'!$N$3:$N$3631,'Annual Additions'!$A93,'Retired and Cancelled'!$M$3:$M$3631,"RE")</f>
        <v>0</v>
      </c>
      <c r="H93" s="46">
        <f>SUMIFS(Operable!$K$3:$K$20070,Operable!$J$3:$J$20070,'Annual Additions'!H$1,Operable!$L$3:$L$20070,'Annual Additions'!$A93)+SUMIFS('Retired and Cancelled'!$L$3:$L$3631,'Retired and Cancelled'!$J$3:$J$3631,'Annual Additions'!H$1,'Retired and Cancelled'!$N$3:$N$3631,'Annual Additions'!$A93,'Retired and Cancelled'!$M$3:$M$3631,"RE")</f>
        <v>0</v>
      </c>
      <c r="I93" s="46">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46">
        <f>SUMIFS(Operable!$K$3:$K$20070,Operable!$J$3:$J$20070,'Annual Additions'!J$1,Operable!$L$3:$L$20070,'Annual Additions'!$A93)+SUMIFS('Retired and Cancelled'!$L$3:$L$3631,'Retired and Cancelled'!$J$3:$J$3631,'Annual Additions'!J$1,'Retired and Cancelled'!$N$3:$N$3631,'Annual Additions'!$A93,'Retired and Cancelled'!$M$3:$M$3631,"RE")</f>
        <v>0</v>
      </c>
      <c r="K93" s="46">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46">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46">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s="46">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15">
      <c r="A94" s="46">
        <v>1992</v>
      </c>
      <c r="B94" s="46">
        <f>SUMIFS(Operable!$K$3:$K$20070,Operable!$J$3:$J$20070,'Annual Additions'!B$1,Operable!$L$3:$L$20070,'Annual Additions'!$A94)+SUMIFS('Retired and Cancelled'!$L$3:$L$3631,'Retired and Cancelled'!$J$3:$J$3631,'Annual Additions'!B$1,'Retired and Cancelled'!$N$3:$N$3631,'Annual Additions'!$A94,'Retired and Cancelled'!$M$3:$M$3631,"RE")</f>
        <v>6.5</v>
      </c>
      <c r="C94" s="46">
        <f>SUMIFS(Operable!$K$3:$K$20070,Operable!$J$3:$J$20070,'Annual Additions'!C$1,Operable!$L$3:$L$20070,'Annual Additions'!$A94)+SUMIFS('Retired and Cancelled'!$L$3:$L$3631,'Retired and Cancelled'!$J$3:$J$3631,'Annual Additions'!C$1,'Retired and Cancelled'!$N$3:$N$3631,'Annual Additions'!$A94,'Retired and Cancelled'!$M$3:$M$3631,"RE")</f>
        <v>1309</v>
      </c>
      <c r="D94" s="46">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46">
        <f>SUMIFS(Operable!$K$3:$K$20070,Operable!$J$3:$J$20070,'Annual Additions'!E$1,Operable!$L$3:$L$20070,'Annual Additions'!$A94)+SUMIFS('Retired and Cancelled'!$L$3:$L$3631,'Retired and Cancelled'!$J$3:$J$3631,'Annual Additions'!E$1,'Retired and Cancelled'!$N$3:$N$3631,'Annual Additions'!$A94,'Retired and Cancelled'!$M$3:$M$3631,"RE")</f>
        <v>0</v>
      </c>
      <c r="F94" s="46">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46">
        <f>SUMIFS(Operable!$K$3:$K$20070,Operable!$J$3:$J$20070,'Annual Additions'!G$1,Operable!$L$3:$L$20070,'Annual Additions'!$A94)+SUMIFS('Retired and Cancelled'!$L$3:$L$3631,'Retired and Cancelled'!$J$3:$J$3631,'Annual Additions'!G$1,'Retired and Cancelled'!$N$3:$N$3631,'Annual Additions'!$A94,'Retired and Cancelled'!$M$3:$M$3631,"RE")</f>
        <v>0</v>
      </c>
      <c r="H94" s="46">
        <f>SUMIFS(Operable!$K$3:$K$20070,Operable!$J$3:$J$20070,'Annual Additions'!H$1,Operable!$L$3:$L$20070,'Annual Additions'!$A94)+SUMIFS('Retired and Cancelled'!$L$3:$L$3631,'Retired and Cancelled'!$J$3:$J$3631,'Annual Additions'!H$1,'Retired and Cancelled'!$N$3:$N$3631,'Annual Additions'!$A94,'Retired and Cancelled'!$M$3:$M$3631,"RE")</f>
        <v>0</v>
      </c>
      <c r="I94" s="46">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46">
        <f>SUMIFS(Operable!$K$3:$K$20070,Operable!$J$3:$J$20070,'Annual Additions'!J$1,Operable!$L$3:$L$20070,'Annual Additions'!$A94)+SUMIFS('Retired and Cancelled'!$L$3:$L$3631,'Retired and Cancelled'!$J$3:$J$3631,'Annual Additions'!J$1,'Retired and Cancelled'!$N$3:$N$3631,'Annual Additions'!$A94,'Retired and Cancelled'!$M$3:$M$3631,"RE")</f>
        <v>52.6</v>
      </c>
      <c r="K94" s="46">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46">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46">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s="46">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15">
      <c r="A95" s="46">
        <v>1993</v>
      </c>
      <c r="B95" s="46">
        <f>SUMIFS(Operable!$K$3:$K$20070,Operable!$J$3:$J$20070,'Annual Additions'!B$1,Operable!$L$3:$L$20070,'Annual Additions'!$A95)+SUMIFS('Retired and Cancelled'!$L$3:$L$3631,'Retired and Cancelled'!$J$3:$J$3631,'Annual Additions'!B$1,'Retired and Cancelled'!$N$3:$N$3631,'Annual Additions'!$A95,'Retired and Cancelled'!$M$3:$M$3631,"RE")</f>
        <v>4.2</v>
      </c>
      <c r="C95" s="46">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46">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46">
        <f>SUMIFS(Operable!$K$3:$K$20070,Operable!$J$3:$J$20070,'Annual Additions'!E$1,Operable!$L$3:$L$20070,'Annual Additions'!$A95)+SUMIFS('Retired and Cancelled'!$L$3:$L$3631,'Retired and Cancelled'!$J$3:$J$3631,'Annual Additions'!E$1,'Retired and Cancelled'!$N$3:$N$3631,'Annual Additions'!$A95,'Retired and Cancelled'!$M$3:$M$3631,"RE")</f>
        <v>1195</v>
      </c>
      <c r="F95" s="46">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46">
        <f>SUMIFS(Operable!$K$3:$K$20070,Operable!$J$3:$J$20070,'Annual Additions'!G$1,Operable!$L$3:$L$20070,'Annual Additions'!$A95)+SUMIFS('Retired and Cancelled'!$L$3:$L$3631,'Retired and Cancelled'!$J$3:$J$3631,'Annual Additions'!G$1,'Retired and Cancelled'!$N$3:$N$3631,'Annual Additions'!$A95,'Retired and Cancelled'!$M$3:$M$3631,"RE")</f>
        <v>0</v>
      </c>
      <c r="H95" s="46">
        <f>SUMIFS(Operable!$K$3:$K$20070,Operable!$J$3:$J$20070,'Annual Additions'!H$1,Operable!$L$3:$L$20070,'Annual Additions'!$A95)+SUMIFS('Retired and Cancelled'!$L$3:$L$3631,'Retired and Cancelled'!$J$3:$J$3631,'Annual Additions'!H$1,'Retired and Cancelled'!$N$3:$N$3631,'Annual Additions'!$A95,'Retired and Cancelled'!$M$3:$M$3631,"RE")</f>
        <v>0</v>
      </c>
      <c r="I95" s="46">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46">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46">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46">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46">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s="46">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15">
      <c r="A96" s="46">
        <v>1994</v>
      </c>
      <c r="B96" s="46">
        <f>SUMIFS(Operable!$K$3:$K$20070,Operable!$J$3:$J$20070,'Annual Additions'!B$1,Operable!$L$3:$L$20070,'Annual Additions'!$A96)+SUMIFS('Retired and Cancelled'!$L$3:$L$3631,'Retired and Cancelled'!$J$3:$J$3631,'Annual Additions'!B$1,'Retired and Cancelled'!$N$3:$N$3631,'Annual Additions'!$A96,'Retired and Cancelled'!$M$3:$M$3631,"RE")</f>
        <v>124.4</v>
      </c>
      <c r="C96" s="46">
        <f>SUMIFS(Operable!$K$3:$K$20070,Operable!$J$3:$J$20070,'Annual Additions'!C$1,Operable!$L$3:$L$20070,'Annual Additions'!$A96)+SUMIFS('Retired and Cancelled'!$L$3:$L$3631,'Retired and Cancelled'!$J$3:$J$3631,'Annual Additions'!C$1,'Retired and Cancelled'!$N$3:$N$3631,'Annual Additions'!$A96,'Retired and Cancelled'!$M$3:$M$3631,"RE")</f>
        <v>544.6</v>
      </c>
      <c r="D96" s="4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46">
        <f>SUMIFS(Operable!$K$3:$K$20070,Operable!$J$3:$J$20070,'Annual Additions'!E$1,Operable!$L$3:$L$20070,'Annual Additions'!$A96)+SUMIFS('Retired and Cancelled'!$L$3:$L$3631,'Retired and Cancelled'!$J$3:$J$3631,'Annual Additions'!E$1,'Retired and Cancelled'!$N$3:$N$3631,'Annual Additions'!$A96,'Retired and Cancelled'!$M$3:$M$3631,"RE")</f>
        <v>0</v>
      </c>
      <c r="F96" s="46">
        <f>SUMIFS(Operable!$K$3:$K$20070,Operable!$J$3:$J$20070,'Annual Additions'!F$1,Operable!$L$3:$L$20070,'Annual Additions'!$A96)+SUMIFS('Retired and Cancelled'!$L$3:$L$3631,'Retired and Cancelled'!$J$3:$J$3631,'Annual Additions'!F$1,'Retired and Cancelled'!$N$3:$N$3631,'Annual Additions'!$A96,'Retired and Cancelled'!$M$3:$M$3631,"RE")</f>
        <v>269.5</v>
      </c>
      <c r="G96" s="46">
        <f>SUMIFS(Operable!$K$3:$K$20070,Operable!$J$3:$J$20070,'Annual Additions'!G$1,Operable!$L$3:$L$20070,'Annual Additions'!$A96)+SUMIFS('Retired and Cancelled'!$L$3:$L$3631,'Retired and Cancelled'!$J$3:$J$3631,'Annual Additions'!G$1,'Retired and Cancelled'!$N$3:$N$3631,'Annual Additions'!$A96,'Retired and Cancelled'!$M$3:$M$3631,"RE")</f>
        <v>0</v>
      </c>
      <c r="H96" s="46">
        <f>SUMIFS(Operable!$K$3:$K$20070,Operable!$J$3:$J$20070,'Annual Additions'!H$1,Operable!$L$3:$L$20070,'Annual Additions'!$A96)+SUMIFS('Retired and Cancelled'!$L$3:$L$3631,'Retired and Cancelled'!$J$3:$J$3631,'Annual Additions'!H$1,'Retired and Cancelled'!$N$3:$N$3631,'Annual Additions'!$A96,'Retired and Cancelled'!$M$3:$M$3631,"RE")</f>
        <v>0</v>
      </c>
      <c r="I96" s="4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46">
        <f>SUMIFS(Operable!$K$3:$K$20070,Operable!$J$3:$J$20070,'Annual Additions'!J$1,Operable!$L$3:$L$20070,'Annual Additions'!$A96)+SUMIFS('Retired and Cancelled'!$L$3:$L$3631,'Retired and Cancelled'!$J$3:$J$3631,'Annual Additions'!J$1,'Retired and Cancelled'!$N$3:$N$3631,'Annual Additions'!$A96,'Retired and Cancelled'!$M$3:$M$3631,"RE")</f>
        <v>0</v>
      </c>
      <c r="K96" s="46">
        <f>SUMIFS(Operable!$K$3:$K$20070,Operable!$J$3:$J$20070,'Annual Additions'!K$1,Operable!$L$3:$L$20070,'Annual Additions'!$A96)+SUMIFS('Retired and Cancelled'!$L$3:$L$3631,'Retired and Cancelled'!$J$3:$J$3631,'Annual Additions'!K$1,'Retired and Cancelled'!$N$3:$N$3631,'Annual Additions'!$A96,'Retired and Cancelled'!$M$3:$M$3631,"RE")</f>
        <v>84.7</v>
      </c>
      <c r="L96" s="46">
        <f>SUMIFS(Operable!$K$3:$K$20070,Operable!$J$3:$J$20070,'Annual Additions'!L$1,Operable!$L$3:$L$20070,'Annual Additions'!$A96)+SUMIFS('Retired and Cancelled'!$L$3:$L$3631,'Retired and Cancelled'!$J$3:$J$3631,'Annual Additions'!L$1,'Retired and Cancelled'!$N$3:$N$3631,'Annual Additions'!$A96,'Retired and Cancelled'!$M$3:$M$3631,"RE")</f>
        <v>2385.4</v>
      </c>
      <c r="M96" s="4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s="4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15">
      <c r="A97" s="46">
        <v>1995</v>
      </c>
      <c r="B97" s="46">
        <f>SUMIFS(Operable!$K$3:$K$20070,Operable!$J$3:$J$20070,'Annual Additions'!B$1,Operable!$L$3:$L$20070,'Annual Additions'!$A97)+SUMIFS('Retired and Cancelled'!$L$3:$L$3631,'Retired and Cancelled'!$J$3:$J$3631,'Annual Additions'!B$1,'Retired and Cancelled'!$N$3:$N$3631,'Annual Additions'!$A97,'Retired and Cancelled'!$M$3:$M$3631,"RE")</f>
        <v>0</v>
      </c>
      <c r="C97" s="46">
        <f>SUMIFS(Operable!$K$3:$K$20070,Operable!$J$3:$J$20070,'Annual Additions'!C$1,Operable!$L$3:$L$20070,'Annual Additions'!$A97)+SUMIFS('Retired and Cancelled'!$L$3:$L$3631,'Retired and Cancelled'!$J$3:$J$3631,'Annual Additions'!C$1,'Retired and Cancelled'!$N$3:$N$3631,'Annual Additions'!$A97,'Retired and Cancelled'!$M$3:$M$3631,"RE")</f>
        <v>2530</v>
      </c>
      <c r="D97" s="46">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46">
        <f>SUMIFS(Operable!$K$3:$K$20070,Operable!$J$3:$J$20070,'Annual Additions'!E$1,Operable!$L$3:$L$20070,'Annual Additions'!$A97)+SUMIFS('Retired and Cancelled'!$L$3:$L$3631,'Retired and Cancelled'!$J$3:$J$3631,'Annual Additions'!E$1,'Retired and Cancelled'!$N$3:$N$3631,'Annual Additions'!$A97,'Retired and Cancelled'!$M$3:$M$3631,"RE")</f>
        <v>0</v>
      </c>
      <c r="F97" s="46">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46">
        <f>SUMIFS(Operable!$K$3:$K$20070,Operable!$J$3:$J$20070,'Annual Additions'!G$1,Operable!$L$3:$L$20070,'Annual Additions'!$A97)+SUMIFS('Retired and Cancelled'!$L$3:$L$3631,'Retired and Cancelled'!$J$3:$J$3631,'Annual Additions'!G$1,'Retired and Cancelled'!$N$3:$N$3631,'Annual Additions'!$A97,'Retired and Cancelled'!$M$3:$M$3631,"RE")</f>
        <v>0</v>
      </c>
      <c r="H97" s="46">
        <f>SUMIFS(Operable!$K$3:$K$20070,Operable!$J$3:$J$20070,'Annual Additions'!H$1,Operable!$L$3:$L$20070,'Annual Additions'!$A97)+SUMIFS('Retired and Cancelled'!$L$3:$L$3631,'Retired and Cancelled'!$J$3:$J$3631,'Annual Additions'!H$1,'Retired and Cancelled'!$N$3:$N$3631,'Annual Additions'!$A97,'Retired and Cancelled'!$M$3:$M$3631,"RE")</f>
        <v>0</v>
      </c>
      <c r="I97" s="46">
        <f>SUMIFS(Operable!$K$3:$K$20070,Operable!$J$3:$J$20070,'Annual Additions'!I$1,Operable!$L$3:$L$20070,'Annual Additions'!$A97)+SUMIFS('Retired and Cancelled'!$L$3:$L$3631,'Retired and Cancelled'!$J$3:$J$3631,'Annual Additions'!I$1,'Retired and Cancelled'!$N$3:$N$3631,'Annual Additions'!$A97,'Retired and Cancelled'!$M$3:$M$3631,"RE")</f>
        <v>221.3</v>
      </c>
      <c r="J97" s="46">
        <f>SUMIFS(Operable!$K$3:$K$20070,Operable!$J$3:$J$20070,'Annual Additions'!J$1,Operable!$L$3:$L$20070,'Annual Additions'!$A97)+SUMIFS('Retired and Cancelled'!$L$3:$L$3631,'Retired and Cancelled'!$J$3:$J$3631,'Annual Additions'!J$1,'Retired and Cancelled'!$N$3:$N$3631,'Annual Additions'!$A97,'Retired and Cancelled'!$M$3:$M$3631,"RE")</f>
        <v>0</v>
      </c>
      <c r="K97" s="46">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46">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46">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s="46">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15">
      <c r="A98" s="46">
        <v>1996</v>
      </c>
      <c r="B98" s="46">
        <f>SUMIFS(Operable!$K$3:$K$20070,Operable!$J$3:$J$20070,'Annual Additions'!B$1,Operable!$L$3:$L$20070,'Annual Additions'!$A98)+SUMIFS('Retired and Cancelled'!$L$3:$L$3631,'Retired and Cancelled'!$J$3:$J$3631,'Annual Additions'!B$1,'Retired and Cancelled'!$N$3:$N$3631,'Annual Additions'!$A98,'Retired and Cancelled'!$M$3:$M$3631,"RE")</f>
        <v>0</v>
      </c>
      <c r="C98" s="46">
        <f>SUMIFS(Operable!$K$3:$K$20070,Operable!$J$3:$J$20070,'Annual Additions'!C$1,Operable!$L$3:$L$20070,'Annual Additions'!$A98)+SUMIFS('Retired and Cancelled'!$L$3:$L$3631,'Retired and Cancelled'!$J$3:$J$3631,'Annual Additions'!C$1,'Retired and Cancelled'!$N$3:$N$3631,'Annual Additions'!$A98,'Retired and Cancelled'!$M$3:$M$3631,"RE")</f>
        <v>1776.4</v>
      </c>
      <c r="D98" s="46">
        <f>SUMIFS(Operable!$K$3:$K$20070,Operable!$J$3:$J$20070,'Annual Additions'!D$1,Operable!$L$3:$L$20070,'Annual Additions'!$A98)+SUMIFS('Retired and Cancelled'!$L$3:$L$3631,'Retired and Cancelled'!$J$3:$J$3631,'Annual Additions'!D$1,'Retired and Cancelled'!$N$3:$N$3631,'Annual Additions'!$A98,'Retired and Cancelled'!$M$3:$M$3631,"RE")</f>
        <v>1731.6</v>
      </c>
      <c r="E98" s="46">
        <f>SUMIFS(Operable!$K$3:$K$20070,Operable!$J$3:$J$20070,'Annual Additions'!E$1,Operable!$L$3:$L$20070,'Annual Additions'!$A98)+SUMIFS('Retired and Cancelled'!$L$3:$L$3631,'Retired and Cancelled'!$J$3:$J$3631,'Annual Additions'!E$1,'Retired and Cancelled'!$N$3:$N$3631,'Annual Additions'!$A98,'Retired and Cancelled'!$M$3:$M$3631,"RE")</f>
        <v>1123</v>
      </c>
      <c r="F98" s="46">
        <f>SUMIFS(Operable!$K$3:$K$20070,Operable!$J$3:$J$20070,'Annual Additions'!F$1,Operable!$L$3:$L$20070,'Annual Additions'!$A98)+SUMIFS('Retired and Cancelled'!$L$3:$L$3631,'Retired and Cancelled'!$J$3:$J$3631,'Annual Additions'!F$1,'Retired and Cancelled'!$N$3:$N$3631,'Annual Additions'!$A98,'Retired and Cancelled'!$M$3:$M$3631,"RE")</f>
        <v>58</v>
      </c>
      <c r="G98" s="46">
        <f>SUMIFS(Operable!$K$3:$K$20070,Operable!$J$3:$J$20070,'Annual Additions'!G$1,Operable!$L$3:$L$20070,'Annual Additions'!$A98)+SUMIFS('Retired and Cancelled'!$L$3:$L$3631,'Retired and Cancelled'!$J$3:$J$3631,'Annual Additions'!G$1,'Retired and Cancelled'!$N$3:$N$3631,'Annual Additions'!$A98,'Retired and Cancelled'!$M$3:$M$3631,"RE")</f>
        <v>0</v>
      </c>
      <c r="H98" s="46">
        <f>SUMIFS(Operable!$K$3:$K$20070,Operable!$J$3:$J$20070,'Annual Additions'!H$1,Operable!$L$3:$L$20070,'Annual Additions'!$A98)+SUMIFS('Retired and Cancelled'!$L$3:$L$3631,'Retired and Cancelled'!$J$3:$J$3631,'Annual Additions'!H$1,'Retired and Cancelled'!$N$3:$N$3631,'Annual Additions'!$A98,'Retired and Cancelled'!$M$3:$M$3631,"RE")</f>
        <v>0</v>
      </c>
      <c r="I98" s="46">
        <f>SUMIFS(Operable!$K$3:$K$20070,Operable!$J$3:$J$20070,'Annual Additions'!I$1,Operable!$L$3:$L$20070,'Annual Additions'!$A98)+SUMIFS('Retired and Cancelled'!$L$3:$L$3631,'Retired and Cancelled'!$J$3:$J$3631,'Annual Additions'!I$1,'Retired and Cancelled'!$N$3:$N$3631,'Annual Additions'!$A98,'Retired and Cancelled'!$M$3:$M$3631,"RE")</f>
        <v>360.1</v>
      </c>
      <c r="J98" s="46">
        <f>SUMIFS(Operable!$K$3:$K$20070,Operable!$J$3:$J$20070,'Annual Additions'!J$1,Operable!$L$3:$L$20070,'Annual Additions'!$A98)+SUMIFS('Retired and Cancelled'!$L$3:$L$3631,'Retired and Cancelled'!$J$3:$J$3631,'Annual Additions'!J$1,'Retired and Cancelled'!$N$3:$N$3631,'Annual Additions'!$A98,'Retired and Cancelled'!$M$3:$M$3631,"RE")</f>
        <v>44</v>
      </c>
      <c r="K98" s="46">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46">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46">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s="46">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15">
      <c r="A99" s="46">
        <v>1997</v>
      </c>
      <c r="B99" s="46">
        <f>SUMIFS(Operable!$K$3:$K$20070,Operable!$J$3:$J$20070,'Annual Additions'!B$1,Operable!$L$3:$L$20070,'Annual Additions'!$A99)+SUMIFS('Retired and Cancelled'!$L$3:$L$3631,'Retired and Cancelled'!$J$3:$J$3631,'Annual Additions'!B$1,'Retired and Cancelled'!$N$3:$N$3631,'Annual Additions'!$A99,'Retired and Cancelled'!$M$3:$M$3631,"RE")</f>
        <v>19</v>
      </c>
      <c r="C99" s="46">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46">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46">
        <f>SUMIFS(Operable!$K$3:$K$20070,Operable!$J$3:$J$20070,'Annual Additions'!E$1,Operable!$L$3:$L$20070,'Annual Additions'!$A99)+SUMIFS('Retired and Cancelled'!$L$3:$L$3631,'Retired and Cancelled'!$J$3:$J$3631,'Annual Additions'!E$1,'Retired and Cancelled'!$N$3:$N$3631,'Annual Additions'!$A99,'Retired and Cancelled'!$M$3:$M$3631,"RE")</f>
        <v>0</v>
      </c>
      <c r="F99" s="46">
        <f>SUMIFS(Operable!$K$3:$K$20070,Operable!$J$3:$J$20070,'Annual Additions'!F$1,Operable!$L$3:$L$20070,'Annual Additions'!$A99)+SUMIFS('Retired and Cancelled'!$L$3:$L$3631,'Retired and Cancelled'!$J$3:$J$3631,'Annual Additions'!F$1,'Retired and Cancelled'!$N$3:$N$3631,'Annual Additions'!$A99,'Retired and Cancelled'!$M$3:$M$3631,"RE")</f>
        <v>61.9</v>
      </c>
      <c r="G99" s="46">
        <f>SUMIFS(Operable!$K$3:$K$20070,Operable!$J$3:$J$20070,'Annual Additions'!G$1,Operable!$L$3:$L$20070,'Annual Additions'!$A99)+SUMIFS('Retired and Cancelled'!$L$3:$L$3631,'Retired and Cancelled'!$J$3:$J$3631,'Annual Additions'!G$1,'Retired and Cancelled'!$N$3:$N$3631,'Annual Additions'!$A99,'Retired and Cancelled'!$M$3:$M$3631,"RE")</f>
        <v>0</v>
      </c>
      <c r="H99" s="46">
        <f>SUMIFS(Operable!$K$3:$K$20070,Operable!$J$3:$J$20070,'Annual Additions'!H$1,Operable!$L$3:$L$20070,'Annual Additions'!$A99)+SUMIFS('Retired and Cancelled'!$L$3:$L$3631,'Retired and Cancelled'!$J$3:$J$3631,'Annual Additions'!H$1,'Retired and Cancelled'!$N$3:$N$3631,'Annual Additions'!$A99,'Retired and Cancelled'!$M$3:$M$3631,"RE")</f>
        <v>0</v>
      </c>
      <c r="I99" s="46">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46">
        <f>SUMIFS(Operable!$K$3:$K$20070,Operable!$J$3:$J$20070,'Annual Additions'!J$1,Operable!$L$3:$L$20070,'Annual Additions'!$A99)+SUMIFS('Retired and Cancelled'!$L$3:$L$3631,'Retired and Cancelled'!$J$3:$J$3631,'Annual Additions'!J$1,'Retired and Cancelled'!$N$3:$N$3631,'Annual Additions'!$A99,'Retired and Cancelled'!$M$3:$M$3631,"RE")</f>
        <v>0</v>
      </c>
      <c r="K99" s="46">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46">
        <f>SUMIFS(Operable!$K$3:$K$20070,Operable!$J$3:$J$20070,'Annual Additions'!L$1,Operable!$L$3:$L$20070,'Annual Additions'!$A99)+SUMIFS('Retired and Cancelled'!$L$3:$L$3631,'Retired and Cancelled'!$J$3:$J$3631,'Annual Additions'!L$1,'Retired and Cancelled'!$N$3:$N$3631,'Annual Additions'!$A99,'Retired and Cancelled'!$M$3:$M$3631,"RE")</f>
        <v>1436.3</v>
      </c>
      <c r="M99" s="46">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s="46">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15">
      <c r="A100" s="46">
        <v>1998</v>
      </c>
      <c r="B100" s="46">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46">
        <f>SUMIFS(Operable!$K$3:$K$20070,Operable!$J$3:$J$20070,'Annual Additions'!C$1,Operable!$L$3:$L$20070,'Annual Additions'!$A100)+SUMIFS('Retired and Cancelled'!$L$3:$L$3631,'Retired and Cancelled'!$J$3:$J$3631,'Annual Additions'!C$1,'Retired and Cancelled'!$N$3:$N$3631,'Annual Additions'!$A100,'Retired and Cancelled'!$M$3:$M$3631,"RE")</f>
        <v>2.8</v>
      </c>
      <c r="D100" s="46">
        <f>SUMIFS(Operable!$K$3:$K$20070,Operable!$J$3:$J$20070,'Annual Additions'!D$1,Operable!$L$3:$L$20070,'Annual Additions'!$A100)+SUMIFS('Retired and Cancelled'!$L$3:$L$3631,'Retired and Cancelled'!$J$3:$J$3631,'Annual Additions'!D$1,'Retired and Cancelled'!$N$3:$N$3631,'Annual Additions'!$A100,'Retired and Cancelled'!$M$3:$M$3631,"RE")</f>
        <v>1192.7</v>
      </c>
      <c r="E100" s="46">
        <f>SUMIFS(Operable!$K$3:$K$20070,Operable!$J$3:$J$20070,'Annual Additions'!E$1,Operable!$L$3:$L$20070,'Annual Additions'!$A100)+SUMIFS('Retired and Cancelled'!$L$3:$L$3631,'Retired and Cancelled'!$J$3:$J$3631,'Annual Additions'!E$1,'Retired and Cancelled'!$N$3:$N$3631,'Annual Additions'!$A100,'Retired and Cancelled'!$M$3:$M$3631,"RE")</f>
        <v>0</v>
      </c>
      <c r="F100" s="46">
        <f>SUMIFS(Operable!$K$3:$K$20070,Operable!$J$3:$J$20070,'Annual Additions'!F$1,Operable!$L$3:$L$20070,'Annual Additions'!$A100)+SUMIFS('Retired and Cancelled'!$L$3:$L$3631,'Retired and Cancelled'!$J$3:$J$3631,'Annual Additions'!F$1,'Retired and Cancelled'!$N$3:$N$3631,'Annual Additions'!$A100,'Retired and Cancelled'!$M$3:$M$3631,"RE")</f>
        <v>2.9</v>
      </c>
      <c r="G100" s="46">
        <f>SUMIFS(Operable!$K$3:$K$20070,Operable!$J$3:$J$20070,'Annual Additions'!G$1,Operable!$L$3:$L$20070,'Annual Additions'!$A100)+SUMIFS('Retired and Cancelled'!$L$3:$L$3631,'Retired and Cancelled'!$J$3:$J$3631,'Annual Additions'!G$1,'Retired and Cancelled'!$N$3:$N$3631,'Annual Additions'!$A100,'Retired and Cancelled'!$M$3:$M$3631,"RE")</f>
        <v>0.1</v>
      </c>
      <c r="H100" s="46">
        <f>SUMIFS(Operable!$K$3:$K$20070,Operable!$J$3:$J$20070,'Annual Additions'!H$1,Operable!$L$3:$L$20070,'Annual Additions'!$A100)+SUMIFS('Retired and Cancelled'!$L$3:$L$3631,'Retired and Cancelled'!$J$3:$J$3631,'Annual Additions'!H$1,'Retired and Cancelled'!$N$3:$N$3631,'Annual Additions'!$A100,'Retired and Cancelled'!$M$3:$M$3631,"RE")</f>
        <v>0</v>
      </c>
      <c r="I100" s="46">
        <f>SUMIFS(Operable!$K$3:$K$20070,Operable!$J$3:$J$20070,'Annual Additions'!I$1,Operable!$L$3:$L$20070,'Annual Additions'!$A100)+SUMIFS('Retired and Cancelled'!$L$3:$L$3631,'Retired and Cancelled'!$J$3:$J$3631,'Annual Additions'!I$1,'Retired and Cancelled'!$N$3:$N$3631,'Annual Additions'!$A100,'Retired and Cancelled'!$M$3:$M$3631,"RE")</f>
        <v>142.1</v>
      </c>
      <c r="J100" s="46">
        <f>SUMIFS(Operable!$K$3:$K$20070,Operable!$J$3:$J$20070,'Annual Additions'!J$1,Operable!$L$3:$L$20070,'Annual Additions'!$A100)+SUMIFS('Retired and Cancelled'!$L$3:$L$3631,'Retired and Cancelled'!$J$3:$J$3631,'Annual Additions'!J$1,'Retired and Cancelled'!$N$3:$N$3631,'Annual Additions'!$A100,'Retired and Cancelled'!$M$3:$M$3631,"RE")</f>
        <v>56</v>
      </c>
      <c r="K100" s="46">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46">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46">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s="46">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15">
      <c r="A101" s="46">
        <v>1999</v>
      </c>
      <c r="B101" s="46">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46">
        <f>SUMIFS(Operable!$K$3:$K$20070,Operable!$J$3:$J$20070,'Annual Additions'!C$1,Operable!$L$3:$L$20070,'Annual Additions'!$A101)+SUMIFS('Retired and Cancelled'!$L$3:$L$3631,'Retired and Cancelled'!$J$3:$J$3631,'Annual Additions'!C$1,'Retired and Cancelled'!$N$3:$N$3631,'Annual Additions'!$A101,'Retired and Cancelled'!$M$3:$M$3631,"RE")</f>
        <v>183.2</v>
      </c>
      <c r="D101" s="46">
        <f>SUMIFS(Operable!$K$3:$K$20070,Operable!$J$3:$J$20070,'Annual Additions'!D$1,Operable!$L$3:$L$20070,'Annual Additions'!$A101)+SUMIFS('Retired and Cancelled'!$L$3:$L$3631,'Retired and Cancelled'!$J$3:$J$3631,'Annual Additions'!D$1,'Retired and Cancelled'!$N$3:$N$3631,'Annual Additions'!$A101,'Retired and Cancelled'!$M$3:$M$3631,"RE")</f>
        <v>2251.5</v>
      </c>
      <c r="E101" s="46">
        <f>SUMIFS(Operable!$K$3:$K$20070,Operable!$J$3:$J$20070,'Annual Additions'!E$1,Operable!$L$3:$L$20070,'Annual Additions'!$A101)+SUMIFS('Retired and Cancelled'!$L$3:$L$3631,'Retired and Cancelled'!$J$3:$J$3631,'Annual Additions'!E$1,'Retired and Cancelled'!$N$3:$N$3631,'Annual Additions'!$A101,'Retired and Cancelled'!$M$3:$M$3631,"RE")</f>
        <v>0</v>
      </c>
      <c r="F101" s="46">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46">
        <f>SUMIFS(Operable!$K$3:$K$20070,Operable!$J$3:$J$20070,'Annual Additions'!G$1,Operable!$L$3:$L$20070,'Annual Additions'!$A101)+SUMIFS('Retired and Cancelled'!$L$3:$L$3631,'Retired and Cancelled'!$J$3:$J$3631,'Annual Additions'!G$1,'Retired and Cancelled'!$N$3:$N$3631,'Annual Additions'!$A101,'Retired and Cancelled'!$M$3:$M$3631,"RE")</f>
        <v>0.1</v>
      </c>
      <c r="H101" s="46">
        <f>SUMIFS(Operable!$K$3:$K$20070,Operable!$J$3:$J$20070,'Annual Additions'!H$1,Operable!$L$3:$L$20070,'Annual Additions'!$A101)+SUMIFS('Retired and Cancelled'!$L$3:$L$3631,'Retired and Cancelled'!$J$3:$J$3631,'Annual Additions'!H$1,'Retired and Cancelled'!$N$3:$N$3631,'Annual Additions'!$A101,'Retired and Cancelled'!$M$3:$M$3631,"RE")</f>
        <v>0</v>
      </c>
      <c r="I101" s="46">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46">
        <f>SUMIFS(Operable!$K$3:$K$20070,Operable!$J$3:$J$20070,'Annual Additions'!J$1,Operable!$L$3:$L$20070,'Annual Additions'!$A101)+SUMIFS('Retired and Cancelled'!$L$3:$L$3631,'Retired and Cancelled'!$J$3:$J$3631,'Annual Additions'!J$1,'Retired and Cancelled'!$N$3:$N$3631,'Annual Additions'!$A101,'Retired and Cancelled'!$M$3:$M$3631,"RE")</f>
        <v>0</v>
      </c>
      <c r="K101" s="46">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46">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46">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s="46">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15">
      <c r="A102" s="46">
        <v>2000</v>
      </c>
      <c r="B102" s="46">
        <f>SUMIFS(Operable!$K$3:$K$20070,Operable!$J$3:$J$20070,'Annual Additions'!B$1,Operable!$L$3:$L$20070,'Annual Additions'!$A102)+SUMIFS('Retired and Cancelled'!$L$3:$L$3631,'Retired and Cancelled'!$J$3:$J$3631,'Annual Additions'!B$1,'Retired and Cancelled'!$N$3:$N$3631,'Annual Additions'!$A102,'Retired and Cancelled'!$M$3:$M$3631,"RE")</f>
        <v>56.4</v>
      </c>
      <c r="C102" s="46">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46">
        <f>SUMIFS(Operable!$K$3:$K$20070,Operable!$J$3:$J$20070,'Annual Additions'!D$1,Operable!$L$3:$L$20070,'Annual Additions'!$A102)+SUMIFS('Retired and Cancelled'!$L$3:$L$3631,'Retired and Cancelled'!$J$3:$J$3631,'Annual Additions'!D$1,'Retired and Cancelled'!$N$3:$N$3631,'Annual Additions'!$A102,'Retired and Cancelled'!$M$3:$M$3631,"RE")</f>
        <v>12086.2</v>
      </c>
      <c r="E102" s="46">
        <f>SUMIFS(Operable!$K$3:$K$20070,Operable!$J$3:$J$20070,'Annual Additions'!E$1,Operable!$L$3:$L$20070,'Annual Additions'!$A102)+SUMIFS('Retired and Cancelled'!$L$3:$L$3631,'Retired and Cancelled'!$J$3:$J$3631,'Annual Additions'!E$1,'Retired and Cancelled'!$N$3:$N$3631,'Annual Additions'!$A102,'Retired and Cancelled'!$M$3:$M$3631,"RE")</f>
        <v>0</v>
      </c>
      <c r="F102" s="46">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46">
        <f>SUMIFS(Operable!$K$3:$K$20070,Operable!$J$3:$J$20070,'Annual Additions'!G$1,Operable!$L$3:$L$20070,'Annual Additions'!$A102)+SUMIFS('Retired and Cancelled'!$L$3:$L$3631,'Retired and Cancelled'!$J$3:$J$3631,'Annual Additions'!G$1,'Retired and Cancelled'!$N$3:$N$3631,'Annual Additions'!$A102,'Retired and Cancelled'!$M$3:$M$3631,"RE")</f>
        <v>0</v>
      </c>
      <c r="H102" s="46">
        <f>SUMIFS(Operable!$K$3:$K$20070,Operable!$J$3:$J$20070,'Annual Additions'!H$1,Operable!$L$3:$L$20070,'Annual Additions'!$A102)+SUMIFS('Retired and Cancelled'!$L$3:$L$3631,'Retired and Cancelled'!$J$3:$J$3631,'Annual Additions'!H$1,'Retired and Cancelled'!$N$3:$N$3631,'Annual Additions'!$A102,'Retired and Cancelled'!$M$3:$M$3631,"RE")</f>
        <v>0</v>
      </c>
      <c r="I102" s="46">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46">
        <f>SUMIFS(Operable!$K$3:$K$20070,Operable!$J$3:$J$20070,'Annual Additions'!J$1,Operable!$L$3:$L$20070,'Annual Additions'!$A102)+SUMIFS('Retired and Cancelled'!$L$3:$L$3631,'Retired and Cancelled'!$J$3:$J$3631,'Annual Additions'!J$1,'Retired and Cancelled'!$N$3:$N$3631,'Annual Additions'!$A102,'Retired and Cancelled'!$M$3:$M$3631,"RE")</f>
        <v>56.9</v>
      </c>
      <c r="K102" s="46">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46">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46">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s="46">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15">
      <c r="A103" s="46">
        <v>2001</v>
      </c>
      <c r="B103" s="46">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46">
        <f>SUMIFS(Operable!$K$3:$K$20070,Operable!$J$3:$J$20070,'Annual Additions'!C$1,Operable!$L$3:$L$20070,'Annual Additions'!$A103)+SUMIFS('Retired and Cancelled'!$L$3:$L$3631,'Retired and Cancelled'!$J$3:$J$3631,'Annual Additions'!C$1,'Retired and Cancelled'!$N$3:$N$3631,'Annual Additions'!$A103,'Retired and Cancelled'!$M$3:$M$3631,"RE")</f>
        <v>440</v>
      </c>
      <c r="D103" s="46">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46">
        <f>SUMIFS(Operable!$K$3:$K$20070,Operable!$J$3:$J$20070,'Annual Additions'!E$1,Operable!$L$3:$L$20070,'Annual Additions'!$A103)+SUMIFS('Retired and Cancelled'!$L$3:$L$3631,'Retired and Cancelled'!$J$3:$J$3631,'Annual Additions'!E$1,'Retired and Cancelled'!$N$3:$N$3631,'Annual Additions'!$A103,'Retired and Cancelled'!$M$3:$M$3631,"RE")</f>
        <v>0</v>
      </c>
      <c r="F103" s="46">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46">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46">
        <f>SUMIFS(Operable!$K$3:$K$20070,Operable!$J$3:$J$20070,'Annual Additions'!H$1,Operable!$L$3:$L$20070,'Annual Additions'!$A103)+SUMIFS('Retired and Cancelled'!$L$3:$L$3631,'Retired and Cancelled'!$J$3:$J$3631,'Annual Additions'!H$1,'Retired and Cancelled'!$N$3:$N$3631,'Annual Additions'!$A103,'Retired and Cancelled'!$M$3:$M$3631,"RE")</f>
        <v>0</v>
      </c>
      <c r="I103" s="46">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46">
        <f>SUMIFS(Operable!$K$3:$K$20070,Operable!$J$3:$J$20070,'Annual Additions'!J$1,Operable!$L$3:$L$20070,'Annual Additions'!$A103)+SUMIFS('Retired and Cancelled'!$L$3:$L$3631,'Retired and Cancelled'!$J$3:$J$3631,'Annual Additions'!J$1,'Retired and Cancelled'!$N$3:$N$3631,'Annual Additions'!$A103,'Retired and Cancelled'!$M$3:$M$3631,"RE")</f>
        <v>0</v>
      </c>
      <c r="K103" s="46">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46">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46">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s="46">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15">
      <c r="A104" s="46">
        <v>2002</v>
      </c>
      <c r="B104" s="46">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46">
        <f>SUMIFS(Operable!$K$3:$K$20070,Operable!$J$3:$J$20070,'Annual Additions'!C$1,Operable!$L$3:$L$20070,'Annual Additions'!$A104)+SUMIFS('Retired and Cancelled'!$L$3:$L$3631,'Retired and Cancelled'!$J$3:$J$3631,'Annual Additions'!C$1,'Retired and Cancelled'!$N$3:$N$3631,'Annual Additions'!$A104,'Retired and Cancelled'!$M$3:$M$3631,"RE")</f>
        <v>0</v>
      </c>
      <c r="D104" s="46">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46">
        <f>SUMIFS(Operable!$K$3:$K$20070,Operable!$J$3:$J$20070,'Annual Additions'!E$1,Operable!$L$3:$L$20070,'Annual Additions'!$A104)+SUMIFS('Retired and Cancelled'!$L$3:$L$3631,'Retired and Cancelled'!$J$3:$J$3631,'Annual Additions'!E$1,'Retired and Cancelled'!$N$3:$N$3631,'Annual Additions'!$A104,'Retired and Cancelled'!$M$3:$M$3631,"RE")</f>
        <v>0</v>
      </c>
      <c r="F104" s="46">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46">
        <f>SUMIFS(Operable!$K$3:$K$20070,Operable!$J$3:$J$20070,'Annual Additions'!G$1,Operable!$L$3:$L$20070,'Annual Additions'!$A104)+SUMIFS('Retired and Cancelled'!$L$3:$L$3631,'Retired and Cancelled'!$J$3:$J$3631,'Annual Additions'!G$1,'Retired and Cancelled'!$N$3:$N$3631,'Annual Additions'!$A104,'Retired and Cancelled'!$M$3:$M$3631,"RE")</f>
        <v>2.1</v>
      </c>
      <c r="H104" s="46">
        <f>SUMIFS(Operable!$K$3:$K$20070,Operable!$J$3:$J$20070,'Annual Additions'!H$1,Operable!$L$3:$L$20070,'Annual Additions'!$A104)+SUMIFS('Retired and Cancelled'!$L$3:$L$3631,'Retired and Cancelled'!$J$3:$J$3631,'Annual Additions'!H$1,'Retired and Cancelled'!$N$3:$N$3631,'Annual Additions'!$A104,'Retired and Cancelled'!$M$3:$M$3631,"RE")</f>
        <v>0</v>
      </c>
      <c r="I104" s="46">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46">
        <f>SUMIFS(Operable!$K$3:$K$20070,Operable!$J$3:$J$20070,'Annual Additions'!J$1,Operable!$L$3:$L$20070,'Annual Additions'!$A104)+SUMIFS('Retired and Cancelled'!$L$3:$L$3631,'Retired and Cancelled'!$J$3:$J$3631,'Annual Additions'!J$1,'Retired and Cancelled'!$N$3:$N$3631,'Annual Additions'!$A104,'Retired and Cancelled'!$M$3:$M$3631,"RE")</f>
        <v>4.3</v>
      </c>
      <c r="K104" s="46">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46">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46">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s="46">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15">
      <c r="A105" s="46">
        <v>2003</v>
      </c>
      <c r="B105" s="46">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46">
        <f>SUMIFS(Operable!$K$3:$K$20070,Operable!$J$3:$J$20070,'Annual Additions'!C$1,Operable!$L$3:$L$20070,'Annual Additions'!$A105)+SUMIFS('Retired and Cancelled'!$L$3:$L$3631,'Retired and Cancelled'!$J$3:$J$3631,'Annual Additions'!C$1,'Retired and Cancelled'!$N$3:$N$3631,'Annual Additions'!$A105,'Retired and Cancelled'!$M$3:$M$3631,"RE")</f>
        <v>85</v>
      </c>
      <c r="D105" s="46">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46">
        <f>SUMIFS(Operable!$K$3:$K$20070,Operable!$J$3:$J$20070,'Annual Additions'!E$1,Operable!$L$3:$L$20070,'Annual Additions'!$A105)+SUMIFS('Retired and Cancelled'!$L$3:$L$3631,'Retired and Cancelled'!$J$3:$J$3631,'Annual Additions'!E$1,'Retired and Cancelled'!$N$3:$N$3631,'Annual Additions'!$A105,'Retired and Cancelled'!$M$3:$M$3631,"RE")</f>
        <v>0</v>
      </c>
      <c r="F105" s="46">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46">
        <f>SUMIFS(Operable!$K$3:$K$20070,Operable!$J$3:$J$20070,'Annual Additions'!G$1,Operable!$L$3:$L$20070,'Annual Additions'!$A105)+SUMIFS('Retired and Cancelled'!$L$3:$L$3631,'Retired and Cancelled'!$J$3:$J$3631,'Annual Additions'!G$1,'Retired and Cancelled'!$N$3:$N$3631,'Annual Additions'!$A105,'Retired and Cancelled'!$M$3:$M$3631,"RE")</f>
        <v>0.1</v>
      </c>
      <c r="H105" s="46">
        <f>SUMIFS(Operable!$K$3:$K$20070,Operable!$J$3:$J$20070,'Annual Additions'!H$1,Operable!$L$3:$L$20070,'Annual Additions'!$A105)+SUMIFS('Retired and Cancelled'!$L$3:$L$3631,'Retired and Cancelled'!$J$3:$J$3631,'Annual Additions'!H$1,'Retired and Cancelled'!$N$3:$N$3631,'Annual Additions'!$A105,'Retired and Cancelled'!$M$3:$M$3631,"RE")</f>
        <v>0</v>
      </c>
      <c r="I105" s="46">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46">
        <f>SUMIFS(Operable!$K$3:$K$20070,Operable!$J$3:$J$20070,'Annual Additions'!J$1,Operable!$L$3:$L$20070,'Annual Additions'!$A105)+SUMIFS('Retired and Cancelled'!$L$3:$L$3631,'Retired and Cancelled'!$J$3:$J$3631,'Annual Additions'!J$1,'Retired and Cancelled'!$N$3:$N$3631,'Annual Additions'!$A105,'Retired and Cancelled'!$M$3:$M$3631,"RE")</f>
        <v>16</v>
      </c>
      <c r="K105" s="46">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46">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46">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s="46">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15">
      <c r="A106" s="46">
        <v>2004</v>
      </c>
      <c r="B106" s="4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46">
        <f>SUMIFS(Operable!$K$3:$K$20070,Operable!$J$3:$J$20070,'Annual Additions'!C$1,Operable!$L$3:$L$20070,'Annual Additions'!$A106)+SUMIFS('Retired and Cancelled'!$L$3:$L$3631,'Retired and Cancelled'!$J$3:$J$3631,'Annual Additions'!C$1,'Retired and Cancelled'!$N$3:$N$3631,'Annual Additions'!$A106,'Retired and Cancelled'!$M$3:$M$3631,"RE")</f>
        <v>521</v>
      </c>
      <c r="D106" s="4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46">
        <f>SUMIFS(Operable!$K$3:$K$20070,Operable!$J$3:$J$20070,'Annual Additions'!E$1,Operable!$L$3:$L$20070,'Annual Additions'!$A106)+SUMIFS('Retired and Cancelled'!$L$3:$L$3631,'Retired and Cancelled'!$J$3:$J$3631,'Annual Additions'!E$1,'Retired and Cancelled'!$N$3:$N$3631,'Annual Additions'!$A106,'Retired and Cancelled'!$M$3:$M$3631,"RE")</f>
        <v>0</v>
      </c>
      <c r="F106" s="4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46">
        <f>SUMIFS(Operable!$K$3:$K$20070,Operable!$J$3:$J$20070,'Annual Additions'!G$1,Operable!$L$3:$L$20070,'Annual Additions'!$A106)+SUMIFS('Retired and Cancelled'!$L$3:$L$3631,'Retired and Cancelled'!$J$3:$J$3631,'Annual Additions'!G$1,'Retired and Cancelled'!$N$3:$N$3631,'Annual Additions'!$A106,'Retired and Cancelled'!$M$3:$M$3631,"RE")</f>
        <v>0</v>
      </c>
      <c r="H106" s="46">
        <f>SUMIFS(Operable!$K$3:$K$20070,Operable!$J$3:$J$20070,'Annual Additions'!H$1,Operable!$L$3:$L$20070,'Annual Additions'!$A106)+SUMIFS('Retired and Cancelled'!$L$3:$L$3631,'Retired and Cancelled'!$J$3:$J$3631,'Annual Additions'!H$1,'Retired and Cancelled'!$N$3:$N$3631,'Annual Additions'!$A106,'Retired and Cancelled'!$M$3:$M$3631,"RE")</f>
        <v>0</v>
      </c>
      <c r="I106" s="4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46">
        <f>SUMIFS(Operable!$K$3:$K$20070,Operable!$J$3:$J$20070,'Annual Additions'!J$1,Operable!$L$3:$L$20070,'Annual Additions'!$A106)+SUMIFS('Retired and Cancelled'!$L$3:$L$3631,'Retired and Cancelled'!$J$3:$J$3631,'Annual Additions'!J$1,'Retired and Cancelled'!$N$3:$N$3631,'Annual Additions'!$A106,'Retired and Cancelled'!$M$3:$M$3631,"RE")</f>
        <v>0</v>
      </c>
      <c r="K106" s="4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4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4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s="4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15">
      <c r="A107" s="46">
        <v>2005</v>
      </c>
      <c r="B107" s="46">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46">
        <f>SUMIFS(Operable!$K$3:$K$20070,Operable!$J$3:$J$20070,'Annual Additions'!C$1,Operable!$L$3:$L$20070,'Annual Additions'!$A107)+SUMIFS('Retired and Cancelled'!$L$3:$L$3631,'Retired and Cancelled'!$J$3:$J$3631,'Annual Additions'!C$1,'Retired and Cancelled'!$N$3:$N$3631,'Annual Additions'!$A107,'Retired and Cancelled'!$M$3:$M$3631,"RE")</f>
        <v>414.5</v>
      </c>
      <c r="D107" s="46">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46">
        <f>SUMIFS(Operable!$K$3:$K$20070,Operable!$J$3:$J$20070,'Annual Additions'!E$1,Operable!$L$3:$L$20070,'Annual Additions'!$A107)+SUMIFS('Retired and Cancelled'!$L$3:$L$3631,'Retired and Cancelled'!$J$3:$J$3631,'Annual Additions'!E$1,'Retired and Cancelled'!$N$3:$N$3631,'Annual Additions'!$A107,'Retired and Cancelled'!$M$3:$M$3631,"RE")</f>
        <v>0</v>
      </c>
      <c r="F107" s="46">
        <f>SUMIFS(Operable!$K$3:$K$20070,Operable!$J$3:$J$20070,'Annual Additions'!F$1,Operable!$L$3:$L$20070,'Annual Additions'!$A107)+SUMIFS('Retired and Cancelled'!$L$3:$L$3631,'Retired and Cancelled'!$J$3:$J$3631,'Annual Additions'!F$1,'Retired and Cancelled'!$N$3:$N$3631,'Annual Additions'!$A107,'Retired and Cancelled'!$M$3:$M$3631,"RE")</f>
        <v>29.9</v>
      </c>
      <c r="G107" s="46">
        <f>SUMIFS(Operable!$K$3:$K$20070,Operable!$J$3:$J$20070,'Annual Additions'!G$1,Operable!$L$3:$L$20070,'Annual Additions'!$A107)+SUMIFS('Retired and Cancelled'!$L$3:$L$3631,'Retired and Cancelled'!$J$3:$J$3631,'Annual Additions'!G$1,'Retired and Cancelled'!$N$3:$N$3631,'Annual Additions'!$A107,'Retired and Cancelled'!$M$3:$M$3631,"RE")</f>
        <v>2</v>
      </c>
      <c r="H107" s="46">
        <f>SUMIFS(Operable!$K$3:$K$20070,Operable!$J$3:$J$20070,'Annual Additions'!H$1,Operable!$L$3:$L$20070,'Annual Additions'!$A107)+SUMIFS('Retired and Cancelled'!$L$3:$L$3631,'Retired and Cancelled'!$J$3:$J$3631,'Annual Additions'!H$1,'Retired and Cancelled'!$N$3:$N$3631,'Annual Additions'!$A107,'Retired and Cancelled'!$M$3:$M$3631,"RE")</f>
        <v>1</v>
      </c>
      <c r="I107" s="46">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46">
        <f>SUMIFS(Operable!$K$3:$K$20070,Operable!$J$3:$J$20070,'Annual Additions'!J$1,Operable!$L$3:$L$20070,'Annual Additions'!$A107)+SUMIFS('Retired and Cancelled'!$L$3:$L$3631,'Retired and Cancelled'!$J$3:$J$3631,'Annual Additions'!J$1,'Retired and Cancelled'!$N$3:$N$3631,'Annual Additions'!$A107,'Retired and Cancelled'!$M$3:$M$3631,"RE")</f>
        <v>20</v>
      </c>
      <c r="K107" s="46">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46">
        <f>SUMIFS(Operable!$K$3:$K$20070,Operable!$J$3:$J$20070,'Annual Additions'!L$1,Operable!$L$3:$L$20070,'Annual Additions'!$A107)+SUMIFS('Retired and Cancelled'!$L$3:$L$3631,'Retired and Cancelled'!$J$3:$J$3631,'Annual Additions'!L$1,'Retired and Cancelled'!$N$3:$N$3631,'Annual Additions'!$A107,'Retired and Cancelled'!$M$3:$M$3631,"RE")</f>
        <v>3426</v>
      </c>
      <c r="M107" s="46">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s="46">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15">
      <c r="A108" s="46">
        <v>2006</v>
      </c>
      <c r="B108" s="46">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46">
        <f>SUMIFS(Operable!$K$3:$K$20070,Operable!$J$3:$J$20070,'Annual Additions'!C$1,Operable!$L$3:$L$20070,'Annual Additions'!$A108)+SUMIFS('Retired and Cancelled'!$L$3:$L$3631,'Retired and Cancelled'!$J$3:$J$3631,'Annual Additions'!C$1,'Retired and Cancelled'!$N$3:$N$3631,'Annual Additions'!$A108,'Retired and Cancelled'!$M$3:$M$3631,"RE")</f>
        <v>535.6</v>
      </c>
      <c r="D108" s="46">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46">
        <f>SUMIFS(Operable!$K$3:$K$20070,Operable!$J$3:$J$20070,'Annual Additions'!E$1,Operable!$L$3:$L$20070,'Annual Additions'!$A108)+SUMIFS('Retired and Cancelled'!$L$3:$L$3631,'Retired and Cancelled'!$J$3:$J$3631,'Annual Additions'!E$1,'Retired and Cancelled'!$N$3:$N$3631,'Annual Additions'!$A108,'Retired and Cancelled'!$M$3:$M$3631,"RE")</f>
        <v>0</v>
      </c>
      <c r="F108" s="46">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46">
        <f>SUMIFS(Operable!$K$3:$K$20070,Operable!$J$3:$J$20070,'Annual Additions'!G$1,Operable!$L$3:$L$20070,'Annual Additions'!$A108)+SUMIFS('Retired and Cancelled'!$L$3:$L$3631,'Retired and Cancelled'!$J$3:$J$3631,'Annual Additions'!G$1,'Retired and Cancelled'!$N$3:$N$3631,'Annual Additions'!$A108,'Retired and Cancelled'!$M$3:$M$3631,"RE")</f>
        <v>1.3</v>
      </c>
      <c r="H108" s="46">
        <f>SUMIFS(Operable!$K$3:$K$20070,Operable!$J$3:$J$20070,'Annual Additions'!H$1,Operable!$L$3:$L$20070,'Annual Additions'!$A108)+SUMIFS('Retired and Cancelled'!$L$3:$L$3631,'Retired and Cancelled'!$J$3:$J$3631,'Annual Additions'!H$1,'Retired and Cancelled'!$N$3:$N$3631,'Annual Additions'!$A108,'Retired and Cancelled'!$M$3:$M$3631,"RE")</f>
        <v>0</v>
      </c>
      <c r="I108" s="46">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46">
        <f>SUMIFS(Operable!$K$3:$K$20070,Operable!$J$3:$J$20070,'Annual Additions'!J$1,Operable!$L$3:$L$20070,'Annual Additions'!$A108)+SUMIFS('Retired and Cancelled'!$L$3:$L$3631,'Retired and Cancelled'!$J$3:$J$3631,'Annual Additions'!J$1,'Retired and Cancelled'!$N$3:$N$3631,'Annual Additions'!$A108,'Retired and Cancelled'!$M$3:$M$3631,"RE")</f>
        <v>26.8</v>
      </c>
      <c r="K108" s="46">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46">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46">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s="46">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15">
      <c r="A109" s="46">
        <v>2007</v>
      </c>
      <c r="B109" s="46">
        <f>SUMIFS(Operable!$K$3:$K$20070,Operable!$J$3:$J$20070,'Annual Additions'!B$1,Operable!$L$3:$L$20070,'Annual Additions'!$A109)+SUMIFS('Retired and Cancelled'!$L$3:$L$3631,'Retired and Cancelled'!$J$3:$J$3631,'Annual Additions'!B$1,'Retired and Cancelled'!$N$3:$N$3631,'Annual Additions'!$A109,'Retired and Cancelled'!$M$3:$M$3631,"RE")</f>
        <v>5275.5</v>
      </c>
      <c r="C109" s="46">
        <f>SUMIFS(Operable!$K$3:$K$20070,Operable!$J$3:$J$20070,'Annual Additions'!C$1,Operable!$L$3:$L$20070,'Annual Additions'!$A109)+SUMIFS('Retired and Cancelled'!$L$3:$L$3631,'Retired and Cancelled'!$J$3:$J$3631,'Annual Additions'!C$1,'Retired and Cancelled'!$N$3:$N$3631,'Annual Additions'!$A109,'Retired and Cancelled'!$M$3:$M$3631,"RE")</f>
        <v>1564.9</v>
      </c>
      <c r="D109" s="46">
        <f>SUMIFS(Operable!$K$3:$K$20070,Operable!$J$3:$J$20070,'Annual Additions'!D$1,Operable!$L$3:$L$20070,'Annual Additions'!$A109)+SUMIFS('Retired and Cancelled'!$L$3:$L$3631,'Retired and Cancelled'!$J$3:$J$3631,'Annual Additions'!D$1,'Retired and Cancelled'!$N$3:$N$3631,'Annual Additions'!$A109,'Retired and Cancelled'!$M$3:$M$3631,"RE")</f>
        <v>4497.3</v>
      </c>
      <c r="E109" s="46">
        <f>SUMIFS(Operable!$K$3:$K$20070,Operable!$J$3:$J$20070,'Annual Additions'!E$1,Operable!$L$3:$L$20070,'Annual Additions'!$A109)+SUMIFS('Retired and Cancelled'!$L$3:$L$3631,'Retired and Cancelled'!$J$3:$J$3631,'Annual Additions'!E$1,'Retired and Cancelled'!$N$3:$N$3631,'Annual Additions'!$A109,'Retired and Cancelled'!$M$3:$M$3631,"RE")</f>
        <v>0</v>
      </c>
      <c r="F109" s="46">
        <f>SUMIFS(Operable!$K$3:$K$20070,Operable!$J$3:$J$20070,'Annual Additions'!F$1,Operable!$L$3:$L$20070,'Annual Additions'!$A109)+SUMIFS('Retired and Cancelled'!$L$3:$L$3631,'Retired and Cancelled'!$J$3:$J$3631,'Annual Additions'!F$1,'Retired and Cancelled'!$N$3:$N$3631,'Annual Additions'!$A109,'Retired and Cancelled'!$M$3:$M$3631,"RE")</f>
        <v>21.6</v>
      </c>
      <c r="G109" s="46">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46">
        <f>SUMIFS(Operable!$K$3:$K$20070,Operable!$J$3:$J$20070,'Annual Additions'!H$1,Operable!$L$3:$L$20070,'Annual Additions'!$A109)+SUMIFS('Retired and Cancelled'!$L$3:$L$3631,'Retired and Cancelled'!$J$3:$J$3631,'Annual Additions'!H$1,'Retired and Cancelled'!$N$3:$N$3631,'Annual Additions'!$A109,'Retired and Cancelled'!$M$3:$M$3631,"RE")</f>
        <v>68.5</v>
      </c>
      <c r="I109" s="46">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46">
        <f>SUMIFS(Operable!$K$3:$K$20070,Operable!$J$3:$J$20070,'Annual Additions'!J$1,Operable!$L$3:$L$20070,'Annual Additions'!$A109)+SUMIFS('Retired and Cancelled'!$L$3:$L$3631,'Retired and Cancelled'!$J$3:$J$3631,'Annual Additions'!J$1,'Retired and Cancelled'!$N$3:$N$3631,'Annual Additions'!$A109,'Retired and Cancelled'!$M$3:$M$3631,"RE")</f>
        <v>37</v>
      </c>
      <c r="K109" s="46">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46">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46">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s="46">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15">
      <c r="A110" s="46">
        <v>2008</v>
      </c>
      <c r="B110" s="46">
        <f>SUMIFS(Operable!$K$3:$K$20070,Operable!$J$3:$J$20070,'Annual Additions'!B$1,Operable!$L$3:$L$20070,'Annual Additions'!$A110)+SUMIFS('Retired and Cancelled'!$L$3:$L$3631,'Retired and Cancelled'!$J$3:$J$3631,'Annual Additions'!B$1,'Retired and Cancelled'!$N$3:$N$3631,'Annual Additions'!$A110,'Retired and Cancelled'!$M$3:$M$3631,"RE")</f>
        <v>8328</v>
      </c>
      <c r="C110" s="46">
        <f>SUMIFS(Operable!$K$3:$K$20070,Operable!$J$3:$J$20070,'Annual Additions'!C$1,Operable!$L$3:$L$20070,'Annual Additions'!$A110)+SUMIFS('Retired and Cancelled'!$L$3:$L$3631,'Retired and Cancelled'!$J$3:$J$3631,'Annual Additions'!C$1,'Retired and Cancelled'!$N$3:$N$3631,'Annual Additions'!$A110,'Retired and Cancelled'!$M$3:$M$3631,"RE")</f>
        <v>1458.5</v>
      </c>
      <c r="D110" s="46">
        <f>SUMIFS(Operable!$K$3:$K$20070,Operable!$J$3:$J$20070,'Annual Additions'!D$1,Operable!$L$3:$L$20070,'Annual Additions'!$A110)+SUMIFS('Retired and Cancelled'!$L$3:$L$3631,'Retired and Cancelled'!$J$3:$J$3631,'Annual Additions'!D$1,'Retired and Cancelled'!$N$3:$N$3631,'Annual Additions'!$A110,'Retired and Cancelled'!$M$3:$M$3631,"RE")</f>
        <v>4536</v>
      </c>
      <c r="E110" s="46">
        <f>SUMIFS(Operable!$K$3:$K$20070,Operable!$J$3:$J$20070,'Annual Additions'!E$1,Operable!$L$3:$L$20070,'Annual Additions'!$A110)+SUMIFS('Retired and Cancelled'!$L$3:$L$3631,'Retired and Cancelled'!$J$3:$J$3631,'Annual Additions'!E$1,'Retired and Cancelled'!$N$3:$N$3631,'Annual Additions'!$A110,'Retired and Cancelled'!$M$3:$M$3631,"RE")</f>
        <v>0</v>
      </c>
      <c r="F110" s="46">
        <f>SUMIFS(Operable!$K$3:$K$20070,Operable!$J$3:$J$20070,'Annual Additions'!F$1,Operable!$L$3:$L$20070,'Annual Additions'!$A110)+SUMIFS('Retired and Cancelled'!$L$3:$L$3631,'Retired and Cancelled'!$J$3:$J$3631,'Annual Additions'!F$1,'Retired and Cancelled'!$N$3:$N$3631,'Annual Additions'!$A110,'Retired and Cancelled'!$M$3:$M$3631,"RE")</f>
        <v>26.1</v>
      </c>
      <c r="G110" s="46">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46">
        <f>SUMIFS(Operable!$K$3:$K$20070,Operable!$J$3:$J$20070,'Annual Additions'!H$1,Operable!$L$3:$L$20070,'Annual Additions'!$A110)+SUMIFS('Retired and Cancelled'!$L$3:$L$3631,'Retired and Cancelled'!$J$3:$J$3631,'Annual Additions'!H$1,'Retired and Cancelled'!$N$3:$N$3631,'Annual Additions'!$A110,'Retired and Cancelled'!$M$3:$M$3631,"RE")</f>
        <v>0</v>
      </c>
      <c r="I110" s="46">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46">
        <f>SUMIFS(Operable!$K$3:$K$20070,Operable!$J$3:$J$20070,'Annual Additions'!J$1,Operable!$L$3:$L$20070,'Annual Additions'!$A110)+SUMIFS('Retired and Cancelled'!$L$3:$L$3631,'Retired and Cancelled'!$J$3:$J$3631,'Annual Additions'!J$1,'Retired and Cancelled'!$N$3:$N$3631,'Annual Additions'!$A110,'Retired and Cancelled'!$M$3:$M$3631,"RE")</f>
        <v>42</v>
      </c>
      <c r="K110" s="46">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46">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46">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s="46">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15">
      <c r="A111" s="46">
        <v>2009</v>
      </c>
      <c r="B111" s="46">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46">
        <f>SUMIFS(Operable!$K$3:$K$20070,Operable!$J$3:$J$20070,'Annual Additions'!C$1,Operable!$L$3:$L$20070,'Annual Additions'!$A111)+SUMIFS('Retired and Cancelled'!$L$3:$L$3631,'Retired and Cancelled'!$J$3:$J$3631,'Annual Additions'!C$1,'Retired and Cancelled'!$N$3:$N$3631,'Annual Additions'!$A111,'Retired and Cancelled'!$M$3:$M$3631,"RE")</f>
        <v>1777</v>
      </c>
      <c r="D111" s="46">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46">
        <f>SUMIFS(Operable!$K$3:$K$20070,Operable!$J$3:$J$20070,'Annual Additions'!E$1,Operable!$L$3:$L$20070,'Annual Additions'!$A111)+SUMIFS('Retired and Cancelled'!$L$3:$L$3631,'Retired and Cancelled'!$J$3:$J$3631,'Annual Additions'!E$1,'Retired and Cancelled'!$N$3:$N$3631,'Annual Additions'!$A111,'Retired and Cancelled'!$M$3:$M$3631,"RE")</f>
        <v>0</v>
      </c>
      <c r="F111" s="46">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46">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46">
        <f>SUMIFS(Operable!$K$3:$K$20070,Operable!$J$3:$J$20070,'Annual Additions'!H$1,Operable!$L$3:$L$20070,'Annual Additions'!$A111)+SUMIFS('Retired and Cancelled'!$L$3:$L$3631,'Retired and Cancelled'!$J$3:$J$3631,'Annual Additions'!H$1,'Retired and Cancelled'!$N$3:$N$3631,'Annual Additions'!$A111,'Retired and Cancelled'!$M$3:$M$3631,"RE")</f>
        <v>3.2</v>
      </c>
      <c r="I111" s="46">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46">
        <f>SUMIFS(Operable!$K$3:$K$20070,Operable!$J$3:$J$20070,'Annual Additions'!J$1,Operable!$L$3:$L$20070,'Annual Additions'!$A111)+SUMIFS('Retired and Cancelled'!$L$3:$L$3631,'Retired and Cancelled'!$J$3:$J$3631,'Annual Additions'!J$1,'Retired and Cancelled'!$N$3:$N$3631,'Annual Additions'!$A111,'Retired and Cancelled'!$M$3:$M$3631,"RE")</f>
        <v>142.4</v>
      </c>
      <c r="K111" s="46">
        <f>SUMIFS(Operable!$K$3:$K$20070,Operable!$J$3:$J$20070,'Annual Additions'!K$1,Operable!$L$3:$L$20070,'Annual Additions'!$A111)+SUMIFS('Retired and Cancelled'!$L$3:$L$3631,'Retired and Cancelled'!$J$3:$J$3631,'Annual Additions'!K$1,'Retired and Cancelled'!$N$3:$N$3631,'Annual Additions'!$A111,'Retired and Cancelled'!$M$3:$M$3631,"RE")</f>
        <v>91.2</v>
      </c>
      <c r="L111" s="46">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46">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s="46">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15">
      <c r="A112" s="46">
        <v>2010</v>
      </c>
      <c r="B112" s="46">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46">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46">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46">
        <f>SUMIFS(Operable!$K$3:$K$20070,Operable!$J$3:$J$20070,'Annual Additions'!E$1,Operable!$L$3:$L$20070,'Annual Additions'!$A112)+SUMIFS('Retired and Cancelled'!$L$3:$L$3631,'Retired and Cancelled'!$J$3:$J$3631,'Annual Additions'!E$1,'Retired and Cancelled'!$N$3:$N$3631,'Annual Additions'!$A112,'Retired and Cancelled'!$M$3:$M$3631,"RE")</f>
        <v>0</v>
      </c>
      <c r="F112" s="46">
        <f>SUMIFS(Operable!$K$3:$K$20070,Operable!$J$3:$J$20070,'Annual Additions'!F$1,Operable!$L$3:$L$20070,'Annual Additions'!$A112)+SUMIFS('Retired and Cancelled'!$L$3:$L$3631,'Retired and Cancelled'!$J$3:$J$3631,'Annual Additions'!F$1,'Retired and Cancelled'!$N$3:$N$3631,'Annual Additions'!$A112,'Retired and Cancelled'!$M$3:$M$3631,"RE")</f>
        <v>20.8</v>
      </c>
      <c r="G112" s="46">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46">
        <f>SUMIFS(Operable!$K$3:$K$20070,Operable!$J$3:$J$20070,'Annual Additions'!H$1,Operable!$L$3:$L$20070,'Annual Additions'!$A112)+SUMIFS('Retired and Cancelled'!$L$3:$L$3631,'Retired and Cancelled'!$J$3:$J$3631,'Annual Additions'!H$1,'Retired and Cancelled'!$N$3:$N$3631,'Annual Additions'!$A112,'Retired and Cancelled'!$M$3:$M$3631,"RE")</f>
        <v>0</v>
      </c>
      <c r="I112" s="46">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46">
        <f>SUMIFS(Operable!$K$3:$K$20070,Operable!$J$3:$J$20070,'Annual Additions'!J$1,Operable!$L$3:$L$20070,'Annual Additions'!$A112)+SUMIFS('Retired and Cancelled'!$L$3:$L$3631,'Retired and Cancelled'!$J$3:$J$3631,'Annual Additions'!J$1,'Retired and Cancelled'!$N$3:$N$3631,'Annual Additions'!$A112,'Retired and Cancelled'!$M$3:$M$3631,"RE")</f>
        <v>15.6</v>
      </c>
      <c r="K112" s="46">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46">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46">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s="46">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15">
      <c r="A113" s="46">
        <v>2011</v>
      </c>
      <c r="B113" s="46">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46">
        <f>SUMIFS(Operable!$K$3:$K$20070,Operable!$J$3:$J$20070,'Annual Additions'!C$1,Operable!$L$3:$L$20070,'Annual Additions'!$A113)+SUMIFS('Retired and Cancelled'!$L$3:$L$3631,'Retired and Cancelled'!$J$3:$J$3631,'Annual Additions'!C$1,'Retired and Cancelled'!$N$3:$N$3631,'Annual Additions'!$A113,'Retired and Cancelled'!$M$3:$M$3631,"RE")</f>
        <v>2952.4</v>
      </c>
      <c r="D113" s="46">
        <f>SUMIFS(Operable!$K$3:$K$20070,Operable!$J$3:$J$20070,'Annual Additions'!D$1,Operable!$L$3:$L$20070,'Annual Additions'!$A113)+SUMIFS('Retired and Cancelled'!$L$3:$L$3631,'Retired and Cancelled'!$J$3:$J$3631,'Annual Additions'!D$1,'Retired and Cancelled'!$N$3:$N$3631,'Annual Additions'!$A113,'Retired and Cancelled'!$M$3:$M$3631,"RE")</f>
        <v>7982</v>
      </c>
      <c r="E113" s="46">
        <f>SUMIFS(Operable!$K$3:$K$20070,Operable!$J$3:$J$20070,'Annual Additions'!E$1,Operable!$L$3:$L$20070,'Annual Additions'!$A113)+SUMIFS('Retired and Cancelled'!$L$3:$L$3631,'Retired and Cancelled'!$J$3:$J$3631,'Annual Additions'!E$1,'Retired and Cancelled'!$N$3:$N$3631,'Annual Additions'!$A113,'Retired and Cancelled'!$M$3:$M$3631,"RE")</f>
        <v>0</v>
      </c>
      <c r="F113" s="46">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46">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46">
        <f>SUMIFS(Operable!$K$3:$K$20070,Operable!$J$3:$J$20070,'Annual Additions'!H$1,Operable!$L$3:$L$20070,'Annual Additions'!$A113)+SUMIFS('Retired and Cancelled'!$L$3:$L$3631,'Retired and Cancelled'!$J$3:$J$3631,'Annual Additions'!H$1,'Retired and Cancelled'!$N$3:$N$3631,'Annual Additions'!$A113,'Retired and Cancelled'!$M$3:$M$3631,"RE")</f>
        <v>0</v>
      </c>
      <c r="I113" s="46">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46">
        <f>SUMIFS(Operable!$K$3:$K$20070,Operable!$J$3:$J$20070,'Annual Additions'!J$1,Operable!$L$3:$L$20070,'Annual Additions'!$A113)+SUMIFS('Retired and Cancelled'!$L$3:$L$3631,'Retired and Cancelled'!$J$3:$J$3631,'Annual Additions'!J$1,'Retired and Cancelled'!$N$3:$N$3631,'Annual Additions'!$A113,'Retired and Cancelled'!$M$3:$M$3631,"RE")</f>
        <v>1.3</v>
      </c>
      <c r="K113" s="46">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46">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46">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s="46">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15">
      <c r="A114" s="46">
        <v>2012</v>
      </c>
      <c r="B114" s="46">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46">
        <f>SUMIFS(Operable!$K$3:$K$20070,Operable!$J$3:$J$20070,'Annual Additions'!C$1,Operable!$L$3:$L$20070,'Annual Additions'!$A114)+SUMIFS('Retired and Cancelled'!$L$3:$L$3631,'Retired and Cancelled'!$J$3:$J$3631,'Annual Additions'!C$1,'Retired and Cancelled'!$N$3:$N$3631,'Annual Additions'!$A114,'Retired and Cancelled'!$M$3:$M$3631,"RE")</f>
        <v>3693</v>
      </c>
      <c r="D114" s="46">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46">
        <f>SUMIFS(Operable!$K$3:$K$20070,Operable!$J$3:$J$20070,'Annual Additions'!E$1,Operable!$L$3:$L$20070,'Annual Additions'!$A114)+SUMIFS('Retired and Cancelled'!$L$3:$L$3631,'Retired and Cancelled'!$J$3:$J$3631,'Annual Additions'!E$1,'Retired and Cancelled'!$N$3:$N$3631,'Annual Additions'!$A114,'Retired and Cancelled'!$M$3:$M$3631,"RE")</f>
        <v>0</v>
      </c>
      <c r="F114" s="46">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46">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46">
        <f>SUMIFS(Operable!$K$3:$K$20070,Operable!$J$3:$J$20070,'Annual Additions'!H$1,Operable!$L$3:$L$20070,'Annual Additions'!$A114)+SUMIFS('Retired and Cancelled'!$L$3:$L$3631,'Retired and Cancelled'!$J$3:$J$3631,'Annual Additions'!H$1,'Retired and Cancelled'!$N$3:$N$3631,'Annual Additions'!$A114,'Retired and Cancelled'!$M$3:$M$3631,"RE")</f>
        <v>0</v>
      </c>
      <c r="I114" s="46">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46">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46">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46">
        <f>SUMIFS(Operable!$K$3:$K$20070,Operable!$J$3:$J$20070,'Annual Additions'!L$1,Operable!$L$3:$L$20070,'Annual Additions'!$A114)+SUMIFS('Retired and Cancelled'!$L$3:$L$3631,'Retired and Cancelled'!$J$3:$J$3631,'Annual Additions'!L$1,'Retired and Cancelled'!$N$3:$N$3631,'Annual Additions'!$A114,'Retired and Cancelled'!$M$3:$M$3631,"RE")</f>
        <v>2627.5</v>
      </c>
      <c r="M114" s="46">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s="46">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15">
      <c r="A115" s="46">
        <v>2013</v>
      </c>
      <c r="B115" s="46">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46">
        <f>SUMIFS(Operable!$K$3:$K$20070,Operable!$J$3:$J$20070,'Annual Additions'!C$1,Operable!$L$3:$L$20070,'Annual Additions'!$A115)+SUMIFS('Retired and Cancelled'!$L$3:$L$3631,'Retired and Cancelled'!$J$3:$J$3631,'Annual Additions'!C$1,'Retired and Cancelled'!$N$3:$N$3631,'Annual Additions'!$A115,'Retired and Cancelled'!$M$3:$M$3631,"RE")</f>
        <v>1527.6</v>
      </c>
      <c r="D115" s="46">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46">
        <f>SUMIFS(Operable!$K$3:$K$20070,Operable!$J$3:$J$20070,'Annual Additions'!E$1,Operable!$L$3:$L$20070,'Annual Additions'!$A115)+SUMIFS('Retired and Cancelled'!$L$3:$L$3631,'Retired and Cancelled'!$J$3:$J$3631,'Annual Additions'!E$1,'Retired and Cancelled'!$N$3:$N$3631,'Annual Additions'!$A115,'Retired and Cancelled'!$M$3:$M$3631,"RE")</f>
        <v>0</v>
      </c>
      <c r="F115" s="46">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46">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46">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46">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46">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46">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46">
        <f>SUMIFS(Operable!$K$3:$K$20070,Operable!$J$3:$J$20070,'Annual Additions'!L$1,Operable!$L$3:$L$20070,'Annual Additions'!$A115)+SUMIFS('Retired and Cancelled'!$L$3:$L$3631,'Retired and Cancelled'!$J$3:$J$3631,'Annual Additions'!L$1,'Retired and Cancelled'!$N$3:$N$3631,'Annual Additions'!$A115,'Retired and Cancelled'!$M$3:$M$3631,"RE")</f>
        <v>3538.9</v>
      </c>
      <c r="M115" s="46">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s="46">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15">
      <c r="A116" s="46">
        <v>2014</v>
      </c>
      <c r="B116" s="46">
        <f>SUMIFS(Operable!$K$3:$K$20070,Operable!$J$3:$J$20070,'Annual Additions'!B$1,Operable!$L$3:$L$20070,'Annual Additions'!$A116)+SUMIFS('Retired and Cancelled'!$L$3:$L$3631,'Retired and Cancelled'!$J$3:$J$3631,'Annual Additions'!B$1,'Retired and Cancelled'!$N$3:$N$3631,'Annual Additions'!$A116,'Retired and Cancelled'!$M$3:$M$3631,"RE")</f>
        <v>4950.5</v>
      </c>
      <c r="C116" s="46">
        <f>SUMIFS(Operable!$K$3:$K$20070,Operable!$J$3:$J$20070,'Annual Additions'!C$1,Operable!$L$3:$L$20070,'Annual Additions'!$A116)+SUMIFS('Retired and Cancelled'!$L$3:$L$3631,'Retired and Cancelled'!$J$3:$J$3631,'Annual Additions'!C$1,'Retired and Cancelled'!$N$3:$N$3631,'Annual Additions'!$A116,'Retired and Cancelled'!$M$3:$M$3631,"RE")</f>
        <v>0</v>
      </c>
      <c r="D116" s="4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46">
        <f>SUMIFS(Operable!$K$3:$K$20070,Operable!$J$3:$J$20070,'Annual Additions'!E$1,Operable!$L$3:$L$20070,'Annual Additions'!$A116)+SUMIFS('Retired and Cancelled'!$L$3:$L$3631,'Retired and Cancelled'!$J$3:$J$3631,'Annual Additions'!E$1,'Retired and Cancelled'!$N$3:$N$3631,'Annual Additions'!$A116,'Retired and Cancelled'!$M$3:$M$3631,"RE")</f>
        <v>0</v>
      </c>
      <c r="F116" s="4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4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46">
        <f>SUMIFS(Operable!$K$3:$K$20070,Operable!$J$3:$J$20070,'Annual Additions'!H$1,Operable!$L$3:$L$20070,'Annual Additions'!$A116)+SUMIFS('Retired and Cancelled'!$L$3:$L$3631,'Retired and Cancelled'!$J$3:$J$3631,'Annual Additions'!H$1,'Retired and Cancelled'!$N$3:$N$3631,'Annual Additions'!$A116,'Retired and Cancelled'!$M$3:$M$3631,"RE")</f>
        <v>400</v>
      </c>
      <c r="I116" s="4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46">
        <f>SUMIFS(Operable!$K$3:$K$20070,Operable!$J$3:$J$20070,'Annual Additions'!J$1,Operable!$L$3:$L$20070,'Annual Additions'!$A116)+SUMIFS('Retired and Cancelled'!$L$3:$L$3631,'Retired and Cancelled'!$J$3:$J$3631,'Annual Additions'!J$1,'Retired and Cancelled'!$N$3:$N$3631,'Annual Additions'!$A116,'Retired and Cancelled'!$M$3:$M$3631,"RE")</f>
        <v>11.5</v>
      </c>
      <c r="K116" s="4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4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4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s="4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15">
      <c r="A117" s="46">
        <v>2015</v>
      </c>
      <c r="B117" s="46">
        <f>SUMIFS(Operable!$K$3:$K$20070,Operable!$J$3:$J$20070,'Annual Additions'!B$1,Operable!$L$3:$L$20070,'Annual Additions'!$A117)+SUMIFS('Retired and Cancelled'!$L$3:$L$3631,'Retired and Cancelled'!$J$3:$J$3631,'Annual Additions'!B$1,'Retired and Cancelled'!$N$3:$N$3631,'Annual Additions'!$A117,'Retired and Cancelled'!$M$3:$M$3631,"RE")</f>
        <v>8219.6</v>
      </c>
      <c r="C117" s="46">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46">
        <f>SUMIFS(Operable!$K$3:$K$20070,Operable!$J$3:$J$20070,'Annual Additions'!D$1,Operable!$L$3:$L$20070,'Annual Additions'!$A117)+SUMIFS('Retired and Cancelled'!$L$3:$L$3631,'Retired and Cancelled'!$J$3:$J$3631,'Annual Additions'!D$1,'Retired and Cancelled'!$N$3:$N$3631,'Annual Additions'!$A117,'Retired and Cancelled'!$M$3:$M$3631,"RE")</f>
        <v>4620.3</v>
      </c>
      <c r="E117" s="46">
        <f>SUMIFS(Operable!$K$3:$K$20070,Operable!$J$3:$J$20070,'Annual Additions'!E$1,Operable!$L$3:$L$20070,'Annual Additions'!$A117)+SUMIFS('Retired and Cancelled'!$L$3:$L$3631,'Retired and Cancelled'!$J$3:$J$3631,'Annual Additions'!E$1,'Retired and Cancelled'!$N$3:$N$3631,'Annual Additions'!$A117,'Retired and Cancelled'!$M$3:$M$3631,"RE")</f>
        <v>0</v>
      </c>
      <c r="F117" s="46">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46">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46">
        <f>SUMIFS(Operable!$K$3:$K$20070,Operable!$J$3:$J$20070,'Annual Additions'!H$1,Operable!$L$3:$L$20070,'Annual Additions'!$A117)+SUMIFS('Retired and Cancelled'!$L$3:$L$3631,'Retired and Cancelled'!$J$3:$J$3631,'Annual Additions'!H$1,'Retired and Cancelled'!$N$3:$N$3631,'Annual Additions'!$A117,'Retired and Cancelled'!$M$3:$M$3631,"RE")</f>
        <v>110</v>
      </c>
      <c r="I117" s="46">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46">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46">
        <f>SUMIFS(Operable!$K$3:$K$20070,Operable!$J$3:$J$20070,'Annual Additions'!K$1,Operable!$L$3:$L$20070,'Annual Additions'!$A117)+SUMIFS('Retired and Cancelled'!$L$3:$L$3631,'Retired and Cancelled'!$J$3:$J$3631,'Annual Additions'!K$1,'Retired and Cancelled'!$N$3:$N$3631,'Annual Additions'!$A117,'Retired and Cancelled'!$M$3:$M$3631,"RE")</f>
        <v>42.9</v>
      </c>
      <c r="L117" s="46">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46">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s="46">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election activeCell="I16" sqref="I16"/>
    </sheetView>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21600</v>
      </c>
    </row>
    <row r="2" spans="1:3" x14ac:dyDescent="0.2">
      <c r="A2" s="5" t="s">
        <v>50</v>
      </c>
      <c r="B2" s="5">
        <v>143600</v>
      </c>
      <c r="C2" s="5" t="s">
        <v>21601</v>
      </c>
    </row>
    <row r="4" spans="1:3" x14ac:dyDescent="0.2">
      <c r="A4" s="1" t="s">
        <v>21602</v>
      </c>
    </row>
    <row r="5" spans="1:3" x14ac:dyDescent="0.2">
      <c r="A5" s="5" t="s">
        <v>50</v>
      </c>
      <c r="B5" s="29">
        <v>79000</v>
      </c>
      <c r="C5" s="5" t="s">
        <v>21601</v>
      </c>
    </row>
    <row r="7" spans="1:3" x14ac:dyDescent="0.2">
      <c r="A7" s="1" t="s">
        <v>21603</v>
      </c>
    </row>
    <row r="8" spans="1:3" x14ac:dyDescent="0.2">
      <c r="A8" s="5" t="s">
        <v>50</v>
      </c>
      <c r="B8" s="29">
        <f>B2-B5</f>
        <v>64600</v>
      </c>
    </row>
    <row r="10" spans="1:3" x14ac:dyDescent="0.2">
      <c r="A10" s="1" t="s">
        <v>21604</v>
      </c>
    </row>
    <row r="11" spans="1:3" x14ac:dyDescent="0.2">
      <c r="A11" s="4">
        <v>100</v>
      </c>
    </row>
    <row r="13" spans="1:3" x14ac:dyDescent="0.2">
      <c r="A13" s="1" t="s">
        <v>21605</v>
      </c>
    </row>
    <row r="14" spans="1:3" x14ac:dyDescent="0.2">
      <c r="A14" s="30">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election activeCell="K5" sqref="K5"/>
    </sheetView>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21606</v>
      </c>
      <c r="B1" s="1"/>
    </row>
    <row r="3" spans="1:22" x14ac:dyDescent="0.2">
      <c r="A3" s="3" t="s">
        <v>21607</v>
      </c>
      <c r="B3" s="3"/>
      <c r="C3" s="31"/>
      <c r="D3" s="31"/>
      <c r="E3" s="31"/>
      <c r="F3" s="31"/>
      <c r="G3" s="31"/>
      <c r="H3" s="31"/>
      <c r="I3" s="31"/>
      <c r="J3" s="31"/>
      <c r="K3" s="31"/>
      <c r="L3" s="31"/>
      <c r="M3" s="31"/>
      <c r="N3" s="31"/>
      <c r="O3" s="31"/>
      <c r="P3" s="31"/>
      <c r="Q3" s="31"/>
      <c r="R3" s="31"/>
      <c r="S3" s="31"/>
      <c r="T3" s="31"/>
      <c r="U3" s="31"/>
      <c r="V3" s="31"/>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21608</v>
      </c>
      <c r="B5" s="29">
        <v>39209.050000000003</v>
      </c>
      <c r="C5" s="29">
        <v>77930.690000000017</v>
      </c>
      <c r="D5" s="29">
        <v>118764.56999999998</v>
      </c>
      <c r="E5" s="29">
        <v>150994.62</v>
      </c>
      <c r="F5" s="29">
        <v>180995.69999999995</v>
      </c>
      <c r="G5" s="29">
        <v>215901.15000000002</v>
      </c>
      <c r="H5" s="29">
        <v>235729.53999999992</v>
      </c>
      <c r="I5" s="29">
        <v>268826.96000000002</v>
      </c>
      <c r="J5" s="29">
        <v>286193.20999999996</v>
      </c>
      <c r="K5" s="29">
        <v>296965.19999999995</v>
      </c>
      <c r="L5" s="29">
        <v>305228.87999999995</v>
      </c>
      <c r="M5" s="29">
        <v>309059.09999999992</v>
      </c>
      <c r="N5" s="29">
        <v>313765.08999999997</v>
      </c>
      <c r="O5" s="29">
        <v>320692.69</v>
      </c>
      <c r="P5" s="29">
        <v>325239.12</v>
      </c>
      <c r="Q5" s="29">
        <v>330716.53000000003</v>
      </c>
      <c r="R5" s="29">
        <v>335550.66</v>
      </c>
      <c r="S5" s="29">
        <v>338160.96</v>
      </c>
      <c r="T5" s="29">
        <v>342532.77999999997</v>
      </c>
      <c r="U5" s="29">
        <v>348010.38999999996</v>
      </c>
      <c r="V5" s="29">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3" t="s">
        <v>21609</v>
      </c>
      <c r="B28" s="3"/>
      <c r="C28" s="3"/>
      <c r="D28" s="3"/>
      <c r="E28" s="3"/>
      <c r="F28" s="3"/>
      <c r="G28" s="3"/>
      <c r="H28" s="3"/>
      <c r="I28" s="3"/>
      <c r="J28" s="3"/>
      <c r="K28" s="3"/>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21608</v>
      </c>
      <c r="B30" s="29">
        <f t="shared" ref="B30:AP30" si="0">7.41565361375*B29^3-45436.530581624*B29^2+92799839.7979241*B29-63179082944.3193</f>
        <v>31998.16089630127</v>
      </c>
      <c r="C30" s="29">
        <f t="shared" si="0"/>
        <v>56218.791770935059</v>
      </c>
      <c r="D30" s="29">
        <f t="shared" si="0"/>
        <v>79043.637977600098</v>
      </c>
      <c r="E30" s="29">
        <f t="shared" si="0"/>
        <v>100517.1935043335</v>
      </c>
      <c r="F30" s="29">
        <f t="shared" si="0"/>
        <v>120683.95218658447</v>
      </c>
      <c r="G30" s="29">
        <f t="shared" si="0"/>
        <v>139588.40799713135</v>
      </c>
      <c r="H30" s="29">
        <f t="shared" si="0"/>
        <v>157275.05478668213</v>
      </c>
      <c r="I30" s="29">
        <f t="shared" si="0"/>
        <v>173788.38652801514</v>
      </c>
      <c r="J30" s="29">
        <f t="shared" si="0"/>
        <v>189172.8971786499</v>
      </c>
      <c r="K30" s="29">
        <f t="shared" si="0"/>
        <v>203473.08060455322</v>
      </c>
      <c r="L30" s="29">
        <f t="shared" si="0"/>
        <v>216733.43070220947</v>
      </c>
      <c r="M30" s="29">
        <f t="shared" si="0"/>
        <v>228998.44152069092</v>
      </c>
      <c r="N30" s="29">
        <f t="shared" si="0"/>
        <v>240312.60681915283</v>
      </c>
      <c r="O30" s="29">
        <f t="shared" si="0"/>
        <v>250720.42066192627</v>
      </c>
      <c r="P30" s="29">
        <f t="shared" si="0"/>
        <v>260266.37683868408</v>
      </c>
      <c r="Q30" s="29">
        <f t="shared" si="0"/>
        <v>268994.96936798096</v>
      </c>
      <c r="R30" s="29">
        <f t="shared" si="0"/>
        <v>276950.69214630127</v>
      </c>
      <c r="S30" s="29">
        <f t="shared" si="0"/>
        <v>284178.03907012939</v>
      </c>
      <c r="T30" s="29">
        <f t="shared" si="0"/>
        <v>290721.50408172607</v>
      </c>
      <c r="U30" s="29">
        <f t="shared" si="0"/>
        <v>296625.58115386963</v>
      </c>
      <c r="V30" s="29">
        <f t="shared" si="0"/>
        <v>301934.76410675049</v>
      </c>
      <c r="W30" s="29">
        <f t="shared" si="0"/>
        <v>306693.54694366455</v>
      </c>
      <c r="X30" s="29">
        <f t="shared" si="0"/>
        <v>310946.42351531982</v>
      </c>
      <c r="Y30" s="29">
        <f t="shared" si="0"/>
        <v>314737.88779449463</v>
      </c>
      <c r="Z30" s="29">
        <f t="shared" si="0"/>
        <v>318112.43372344971</v>
      </c>
      <c r="AA30" s="29">
        <f t="shared" si="0"/>
        <v>321114.55515289307</v>
      </c>
      <c r="AB30" s="29">
        <f t="shared" si="0"/>
        <v>323788.74604034424</v>
      </c>
      <c r="AC30" s="29">
        <f t="shared" si="0"/>
        <v>326179.50034332275</v>
      </c>
      <c r="AD30" s="29">
        <f t="shared" si="0"/>
        <v>328331.31192779541</v>
      </c>
      <c r="AE30" s="29">
        <f t="shared" si="0"/>
        <v>330288.67476654053</v>
      </c>
      <c r="AF30" s="29">
        <f t="shared" si="0"/>
        <v>332096.08271026611</v>
      </c>
      <c r="AG30" s="29">
        <f t="shared" si="0"/>
        <v>333798.02973175049</v>
      </c>
      <c r="AH30" s="29">
        <f t="shared" si="0"/>
        <v>335439.00977325439</v>
      </c>
      <c r="AI30" s="29">
        <f t="shared" si="0"/>
        <v>337063.51670074463</v>
      </c>
      <c r="AJ30" s="29">
        <f t="shared" si="0"/>
        <v>338716.04447174072</v>
      </c>
      <c r="AK30" s="29">
        <f t="shared" si="0"/>
        <v>340441.08698272705</v>
      </c>
      <c r="AL30" s="29">
        <f t="shared" si="0"/>
        <v>342283.13819122314</v>
      </c>
      <c r="AM30" s="29">
        <f t="shared" si="0"/>
        <v>344286.69202423096</v>
      </c>
      <c r="AN30" s="29">
        <f t="shared" si="0"/>
        <v>346496.24231719971</v>
      </c>
      <c r="AO30" s="29">
        <f t="shared" si="0"/>
        <v>348956.28308868408</v>
      </c>
      <c r="AP30" s="29">
        <f t="shared" si="0"/>
        <v>351711.30820465088</v>
      </c>
    </row>
    <row r="31" spans="1:42" ht="15.75" customHeight="1" x14ac:dyDescent="0.2">
      <c r="A31" s="32" t="s">
        <v>21610</v>
      </c>
    </row>
    <row r="32" spans="1:42" ht="15.75" customHeight="1" x14ac:dyDescent="0.15"/>
    <row r="33" spans="1:42" ht="15.75" customHeight="1" x14ac:dyDescent="0.2">
      <c r="A33" s="3" t="s">
        <v>21609</v>
      </c>
      <c r="B33" s="3"/>
      <c r="C33" s="3"/>
      <c r="D33" s="3"/>
      <c r="E33" s="3"/>
      <c r="F33" s="3"/>
      <c r="G33" s="3"/>
      <c r="H33" s="3"/>
      <c r="I33" s="3"/>
      <c r="J33" s="3"/>
      <c r="K33" s="3"/>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21611</v>
      </c>
      <c r="B35" s="29">
        <v>0</v>
      </c>
      <c r="C35" s="33">
        <f t="shared" ref="C35:AP35" si="1">C30-B30</f>
        <v>24220.630874633789</v>
      </c>
      <c r="D35" s="29">
        <f t="shared" si="1"/>
        <v>22824.846206665039</v>
      </c>
      <c r="E35" s="29">
        <f t="shared" si="1"/>
        <v>21473.555526733398</v>
      </c>
      <c r="F35" s="29">
        <f t="shared" si="1"/>
        <v>20166.758682250977</v>
      </c>
      <c r="G35" s="29">
        <f t="shared" si="1"/>
        <v>18904.455810546875</v>
      </c>
      <c r="H35" s="29">
        <f t="shared" si="1"/>
        <v>17686.646789550781</v>
      </c>
      <c r="I35" s="29">
        <f t="shared" si="1"/>
        <v>16513.331741333008</v>
      </c>
      <c r="J35" s="29">
        <f t="shared" si="1"/>
        <v>15384.510650634766</v>
      </c>
      <c r="K35" s="29">
        <f t="shared" si="1"/>
        <v>14300.18342590332</v>
      </c>
      <c r="L35" s="29">
        <f t="shared" si="1"/>
        <v>13260.35009765625</v>
      </c>
      <c r="M35" s="29">
        <f t="shared" si="1"/>
        <v>12265.010818481445</v>
      </c>
      <c r="N35" s="29">
        <f t="shared" si="1"/>
        <v>11314.165298461914</v>
      </c>
      <c r="O35" s="29">
        <f t="shared" si="1"/>
        <v>10407.813842773438</v>
      </c>
      <c r="P35" s="29">
        <f t="shared" si="1"/>
        <v>9545.9561767578125</v>
      </c>
      <c r="Q35" s="29">
        <f t="shared" si="1"/>
        <v>8728.592529296875</v>
      </c>
      <c r="R35" s="29">
        <f t="shared" si="1"/>
        <v>7955.7227783203125</v>
      </c>
      <c r="S35" s="29">
        <f t="shared" si="1"/>
        <v>7227.346923828125</v>
      </c>
      <c r="T35" s="29">
        <f t="shared" si="1"/>
        <v>6543.4650115966797</v>
      </c>
      <c r="U35" s="29">
        <f t="shared" si="1"/>
        <v>5904.0770721435547</v>
      </c>
      <c r="V35" s="29">
        <f t="shared" si="1"/>
        <v>5309.1829528808594</v>
      </c>
      <c r="W35" s="29">
        <f t="shared" si="1"/>
        <v>4758.7828369140625</v>
      </c>
      <c r="X35" s="29">
        <f t="shared" si="1"/>
        <v>4252.8765716552734</v>
      </c>
      <c r="Y35" s="29">
        <f t="shared" si="1"/>
        <v>3791.4642791748047</v>
      </c>
      <c r="Z35" s="29">
        <f t="shared" si="1"/>
        <v>3374.5459289550781</v>
      </c>
      <c r="AA35" s="29">
        <f t="shared" si="1"/>
        <v>3002.1214294433594</v>
      </c>
      <c r="AB35" s="29">
        <f t="shared" si="1"/>
        <v>2674.1908874511719</v>
      </c>
      <c r="AC35" s="29">
        <f t="shared" si="1"/>
        <v>2390.7543029785156</v>
      </c>
      <c r="AD35" s="29">
        <f t="shared" si="1"/>
        <v>2151.8115844726562</v>
      </c>
      <c r="AE35" s="29">
        <f t="shared" si="1"/>
        <v>1957.3628387451172</v>
      </c>
      <c r="AF35" s="29">
        <f t="shared" si="1"/>
        <v>1807.4079437255859</v>
      </c>
      <c r="AG35" s="29">
        <f t="shared" si="1"/>
        <v>1701.947021484375</v>
      </c>
      <c r="AH35" s="29">
        <f t="shared" si="1"/>
        <v>1640.9800415039062</v>
      </c>
      <c r="AI35" s="29">
        <f t="shared" si="1"/>
        <v>1624.5069274902344</v>
      </c>
      <c r="AJ35" s="29">
        <f t="shared" si="1"/>
        <v>1652.5277709960938</v>
      </c>
      <c r="AK35" s="29">
        <f t="shared" si="1"/>
        <v>1725.0425109863281</v>
      </c>
      <c r="AL35" s="29">
        <f t="shared" si="1"/>
        <v>1842.0512084960938</v>
      </c>
      <c r="AM35" s="29">
        <f t="shared" si="1"/>
        <v>2003.5538330078125</v>
      </c>
      <c r="AN35" s="29">
        <f t="shared" si="1"/>
        <v>2209.55029296875</v>
      </c>
      <c r="AO35" s="29">
        <f t="shared" si="1"/>
        <v>2460.040771484375</v>
      </c>
      <c r="AP35" s="29">
        <f t="shared" si="1"/>
        <v>2755.0251159667969</v>
      </c>
    </row>
    <row r="36" spans="1:42" ht="15.75" customHeight="1" x14ac:dyDescent="0.2">
      <c r="A36" s="32" t="s">
        <v>21610</v>
      </c>
    </row>
    <row r="37" spans="1:42" ht="15.75" customHeight="1" x14ac:dyDescent="0.2">
      <c r="A37" s="5"/>
      <c r="B37" s="5"/>
      <c r="C37" s="5"/>
      <c r="D37" s="5"/>
      <c r="E37" s="5"/>
      <c r="F37" s="5"/>
      <c r="G37" s="5"/>
      <c r="H37" s="5"/>
      <c r="I37" s="5"/>
      <c r="J37" s="5"/>
      <c r="K37" s="5"/>
      <c r="L37" s="5"/>
      <c r="M37" s="5"/>
      <c r="N37" s="5"/>
      <c r="O37" s="5"/>
      <c r="P37" s="5"/>
      <c r="Q37" s="5"/>
      <c r="R37" s="5"/>
    </row>
    <row r="38" spans="1:42" ht="15.75" customHeight="1" x14ac:dyDescent="0.2">
      <c r="A38" s="1"/>
      <c r="B38" s="5"/>
      <c r="C38" s="5"/>
      <c r="D38" s="5"/>
      <c r="E38" s="5"/>
      <c r="F38" s="5"/>
      <c r="G38" s="5"/>
      <c r="H38" s="5"/>
      <c r="I38" s="5"/>
      <c r="J38" s="5"/>
      <c r="K38" s="5"/>
      <c r="L38" s="5"/>
      <c r="M38" s="5"/>
      <c r="N38" s="5"/>
      <c r="O38" s="5"/>
      <c r="P38" s="5"/>
      <c r="Q38" s="5"/>
      <c r="R38" s="5"/>
    </row>
    <row r="39" spans="1:42" ht="15.75" customHeight="1" x14ac:dyDescent="0.2">
      <c r="A39" s="5"/>
      <c r="B39" s="1"/>
      <c r="C39" s="1"/>
      <c r="D39" s="1"/>
      <c r="E39" s="1"/>
      <c r="F39" s="1"/>
      <c r="G39" s="1"/>
      <c r="H39" s="1"/>
      <c r="I39" s="1"/>
      <c r="J39" s="1"/>
      <c r="K39" s="1"/>
      <c r="L39" s="1"/>
      <c r="M39" s="1"/>
      <c r="N39" s="1"/>
      <c r="O39" s="1"/>
      <c r="P39" s="1"/>
      <c r="Q39" s="1"/>
      <c r="R39" s="5"/>
    </row>
    <row r="40" spans="1:42" ht="15.75" customHeight="1" x14ac:dyDescent="0.2">
      <c r="A40" s="1"/>
      <c r="B40" s="29"/>
      <c r="C40" s="29"/>
      <c r="D40" s="29"/>
      <c r="E40" s="29"/>
      <c r="F40" s="29"/>
      <c r="G40" s="29"/>
      <c r="H40" s="29"/>
      <c r="I40" s="29"/>
      <c r="J40" s="29"/>
      <c r="K40" s="29"/>
      <c r="L40" s="29"/>
      <c r="M40" s="29"/>
      <c r="N40" s="29"/>
      <c r="O40" s="29"/>
      <c r="P40" s="29"/>
      <c r="Q40" s="29"/>
      <c r="R40" s="5"/>
    </row>
    <row r="41" spans="1:42" ht="15.75" customHeight="1" x14ac:dyDescent="0.2">
      <c r="A41" s="1"/>
      <c r="B41" s="29"/>
      <c r="C41" s="29"/>
      <c r="D41" s="29"/>
      <c r="E41" s="29"/>
      <c r="F41" s="29"/>
      <c r="G41" s="29"/>
      <c r="H41" s="29"/>
      <c r="I41" s="29"/>
      <c r="J41" s="29"/>
      <c r="K41" s="29"/>
      <c r="L41" s="29"/>
      <c r="M41" s="29"/>
      <c r="N41" s="29"/>
      <c r="O41" s="29"/>
      <c r="P41" s="29"/>
      <c r="Q41" s="29"/>
      <c r="R41" s="5"/>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election activeCell="P32" sqref="P32"/>
    </sheetView>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21612</v>
      </c>
    </row>
    <row r="2" spans="1:6" ht="48" x14ac:dyDescent="0.2">
      <c r="B2" s="34" t="s">
        <v>21613</v>
      </c>
      <c r="C2" s="34" t="s">
        <v>21614</v>
      </c>
      <c r="D2" s="34" t="s">
        <v>21615</v>
      </c>
      <c r="E2" s="34" t="s">
        <v>21616</v>
      </c>
      <c r="F2" s="34" t="s">
        <v>21617</v>
      </c>
    </row>
    <row r="3" spans="1:6" x14ac:dyDescent="0.2">
      <c r="A3" s="1">
        <v>2010</v>
      </c>
      <c r="B3" s="5">
        <v>1</v>
      </c>
      <c r="C3" s="5">
        <v>0</v>
      </c>
      <c r="D3" s="35">
        <f t="shared" ref="D3:D6" si="0">SUM(B3:C3)</f>
        <v>1</v>
      </c>
      <c r="E3" s="5">
        <f t="shared" ref="E3:E5" si="1">C4-C3</f>
        <v>5</v>
      </c>
      <c r="F3" s="35">
        <f t="shared" ref="F3:F5" si="2">E3/(A4-A3)</f>
        <v>1</v>
      </c>
    </row>
    <row r="4" spans="1:6" x14ac:dyDescent="0.2">
      <c r="A4" s="1">
        <v>2015</v>
      </c>
      <c r="B4" s="5">
        <v>4</v>
      </c>
      <c r="C4" s="5">
        <v>5</v>
      </c>
      <c r="D4" s="35">
        <f t="shared" si="0"/>
        <v>9</v>
      </c>
      <c r="E4" s="5">
        <f t="shared" si="1"/>
        <v>26</v>
      </c>
      <c r="F4" s="35">
        <f t="shared" si="2"/>
        <v>5.2</v>
      </c>
    </row>
    <row r="5" spans="1:6" x14ac:dyDescent="0.2">
      <c r="A5" s="1">
        <v>2020</v>
      </c>
      <c r="B5" s="5">
        <v>19</v>
      </c>
      <c r="C5" s="5">
        <v>31</v>
      </c>
      <c r="D5" s="35">
        <f t="shared" si="0"/>
        <v>50</v>
      </c>
      <c r="E5" s="5">
        <f t="shared" si="1"/>
        <v>75</v>
      </c>
      <c r="F5" s="35">
        <f t="shared" si="2"/>
        <v>15</v>
      </c>
    </row>
    <row r="6" spans="1:6" x14ac:dyDescent="0.2">
      <c r="A6" s="1">
        <v>2025</v>
      </c>
      <c r="B6" s="5">
        <v>63</v>
      </c>
      <c r="C6" s="5">
        <v>106</v>
      </c>
      <c r="D6" s="35">
        <f t="shared" si="0"/>
        <v>169</v>
      </c>
      <c r="E6" s="5"/>
      <c r="F6" s="35"/>
    </row>
    <row r="8" spans="1:6" x14ac:dyDescent="0.2">
      <c r="B8" s="5" t="s">
        <v>21618</v>
      </c>
      <c r="C8" s="5" t="s">
        <v>21619</v>
      </c>
      <c r="D8" s="5" t="s">
        <v>21611</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21620</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V10" sqref="V10"/>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x14ac:dyDescent="0.2">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x14ac:dyDescent="0.2">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x14ac:dyDescent="0.2">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x14ac:dyDescent="0.2">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x14ac:dyDescent="0.2">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x14ac:dyDescent="0.2">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x14ac:dyDescent="0.2">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x14ac:dyDescent="0.2">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x14ac:dyDescent="0.2">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x14ac:dyDescent="0.2">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x14ac:dyDescent="0.2">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x14ac:dyDescent="0.2">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x14ac:dyDescent="0.2">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x14ac:dyDescent="0.2">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x14ac:dyDescent="0.2">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x14ac:dyDescent="0.2">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x14ac:dyDescent="0.2">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x14ac:dyDescent="0.2">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x14ac:dyDescent="0.2">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2">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2">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2">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2">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29">
        <f>MAX(V3:V22)</f>
        <v>17767.760000000002</v>
      </c>
    </row>
    <row r="26" spans="1:22" ht="15.75" customHeight="1" x14ac:dyDescent="0.2">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29">
        <f>U25/2</f>
        <v>8883.880000000001</v>
      </c>
    </row>
    <row r="27" spans="1:22" ht="15.75" customHeight="1" x14ac:dyDescent="0.2">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000"/>
  <sheetViews>
    <sheetView workbookViewId="0">
      <selection activeCell="H30" sqref="H30"/>
    </sheetView>
  </sheetViews>
  <sheetFormatPr baseColWidth="10" defaultColWidth="12.6640625" defaultRowHeight="15" customHeight="1" x14ac:dyDescent="0.15"/>
  <cols>
    <col min="1" max="1" width="19" customWidth="1"/>
    <col min="2" max="54" width="8.6640625" customWidth="1"/>
  </cols>
  <sheetData>
    <row r="1" spans="1:53" ht="14.25" customHeight="1" x14ac:dyDescent="0.15"/>
    <row r="2" spans="1:53" ht="14.25" customHeight="1" x14ac:dyDescent="0.15"/>
    <row r="3" spans="1:53" ht="14.25" customHeight="1" x14ac:dyDescent="0.15"/>
    <row r="4" spans="1:53" ht="14.25" customHeight="1" x14ac:dyDescent="0.15">
      <c r="A4" s="36" t="s">
        <v>21670</v>
      </c>
    </row>
    <row r="5" spans="1:53" ht="14.25" customHeight="1" x14ac:dyDescent="0.2">
      <c r="B5" s="37" t="s">
        <v>213</v>
      </c>
      <c r="C5" s="37" t="s">
        <v>86</v>
      </c>
      <c r="D5" s="37" t="s">
        <v>425</v>
      </c>
      <c r="E5" s="37" t="s">
        <v>306</v>
      </c>
      <c r="F5" s="37" t="s">
        <v>168</v>
      </c>
      <c r="G5" s="37" t="s">
        <v>762</v>
      </c>
      <c r="H5" s="37" t="s">
        <v>853</v>
      </c>
      <c r="I5" s="37" t="s">
        <v>12247</v>
      </c>
      <c r="J5" s="37" t="s">
        <v>923</v>
      </c>
      <c r="K5" s="37" t="s">
        <v>357</v>
      </c>
      <c r="L5" s="37" t="s">
        <v>1026</v>
      </c>
      <c r="M5" s="37" t="s">
        <v>1155</v>
      </c>
      <c r="N5" s="37" t="s">
        <v>1452</v>
      </c>
      <c r="O5" s="37" t="s">
        <v>1190</v>
      </c>
      <c r="P5" s="37" t="s">
        <v>464</v>
      </c>
      <c r="Q5" s="37" t="s">
        <v>1385</v>
      </c>
      <c r="R5" s="37" t="s">
        <v>316</v>
      </c>
      <c r="S5" s="37" t="s">
        <v>197</v>
      </c>
      <c r="T5" s="37" t="s">
        <v>188</v>
      </c>
      <c r="U5" s="37" t="s">
        <v>875</v>
      </c>
      <c r="V5" s="37" t="s">
        <v>940</v>
      </c>
      <c r="W5" s="37" t="s">
        <v>1210</v>
      </c>
      <c r="X5" s="37" t="s">
        <v>2081</v>
      </c>
      <c r="Y5" s="37" t="s">
        <v>163</v>
      </c>
      <c r="Z5" s="37" t="s">
        <v>1083</v>
      </c>
      <c r="AA5" s="37" t="s">
        <v>2448</v>
      </c>
      <c r="AB5" s="37" t="s">
        <v>2563</v>
      </c>
      <c r="AC5" s="37" t="s">
        <v>1437</v>
      </c>
      <c r="AD5" s="37" t="s">
        <v>3119</v>
      </c>
      <c r="AE5" s="37" t="s">
        <v>204</v>
      </c>
      <c r="AF5" s="37" t="s">
        <v>2755</v>
      </c>
      <c r="AG5" s="37" t="s">
        <v>2780</v>
      </c>
      <c r="AH5" s="37" t="s">
        <v>262</v>
      </c>
      <c r="AI5" s="37" t="s">
        <v>400</v>
      </c>
      <c r="AJ5" s="37" t="s">
        <v>266</v>
      </c>
      <c r="AK5" s="37" t="s">
        <v>3133</v>
      </c>
      <c r="AL5" s="37" t="s">
        <v>419</v>
      </c>
      <c r="AM5" s="37" t="s">
        <v>3247</v>
      </c>
      <c r="AN5" s="37" t="s">
        <v>3293</v>
      </c>
      <c r="AO5" s="37" t="s">
        <v>3394</v>
      </c>
      <c r="AP5" s="37" t="s">
        <v>353</v>
      </c>
      <c r="AQ5" s="37" t="s">
        <v>3456</v>
      </c>
      <c r="AR5" s="37" t="s">
        <v>3471</v>
      </c>
      <c r="AS5" s="37" t="s">
        <v>123</v>
      </c>
      <c r="AT5" s="37" t="s">
        <v>410</v>
      </c>
      <c r="AU5" s="37" t="s">
        <v>2</v>
      </c>
      <c r="AV5" s="37" t="s">
        <v>919</v>
      </c>
      <c r="AW5" s="37" t="s">
        <v>302</v>
      </c>
      <c r="AX5" s="37" t="s">
        <v>2193</v>
      </c>
      <c r="AY5" s="37" t="s">
        <v>3852</v>
      </c>
      <c r="AZ5" s="37" t="s">
        <v>809</v>
      </c>
      <c r="BA5" s="38"/>
    </row>
    <row r="6" spans="1:53" ht="14.25" customHeight="1" x14ac:dyDescent="0.2">
      <c r="A6" s="37" t="s">
        <v>21585</v>
      </c>
      <c r="B6" s="37">
        <v>76.900000000000006</v>
      </c>
      <c r="C6" s="37">
        <v>5284.3</v>
      </c>
      <c r="D6" s="37">
        <v>5163.3999999999996</v>
      </c>
      <c r="E6" s="37">
        <v>3329</v>
      </c>
      <c r="F6" s="37">
        <v>57</v>
      </c>
      <c r="G6" s="37">
        <v>4340</v>
      </c>
      <c r="H6" s="37">
        <v>383.4</v>
      </c>
      <c r="I6" s="37">
        <v>0</v>
      </c>
      <c r="J6" s="37">
        <v>410</v>
      </c>
      <c r="K6" s="37">
        <v>7782</v>
      </c>
      <c r="L6" s="37">
        <v>8416</v>
      </c>
      <c r="M6" s="37">
        <v>180</v>
      </c>
      <c r="N6" s="37">
        <v>5364.8000000000011</v>
      </c>
      <c r="O6" s="37">
        <v>8.5</v>
      </c>
      <c r="P6" s="37">
        <v>10615.5</v>
      </c>
      <c r="Q6" s="37">
        <v>15245.7</v>
      </c>
      <c r="R6" s="37">
        <v>4678.5</v>
      </c>
      <c r="S6" s="37">
        <v>11281.8</v>
      </c>
      <c r="T6" s="37">
        <v>2191.8000000000002</v>
      </c>
      <c r="U6" s="37">
        <v>0</v>
      </c>
      <c r="V6" s="37">
        <v>4270</v>
      </c>
      <c r="W6" s="37">
        <v>0</v>
      </c>
      <c r="X6" s="37">
        <v>8590.2999999999993</v>
      </c>
      <c r="Y6" s="37">
        <v>4157.9000000000005</v>
      </c>
      <c r="Z6" s="37">
        <v>10464.5</v>
      </c>
      <c r="AA6" s="37">
        <v>1444</v>
      </c>
      <c r="AB6" s="37">
        <v>2240.5</v>
      </c>
      <c r="AC6" s="37">
        <v>10389.200000000001</v>
      </c>
      <c r="AD6" s="37">
        <v>3415.5</v>
      </c>
      <c r="AE6" s="37">
        <v>3867.0000000000005</v>
      </c>
      <c r="AF6" s="37">
        <v>533.9</v>
      </c>
      <c r="AG6" s="37">
        <v>463</v>
      </c>
      <c r="AH6" s="37">
        <v>2640</v>
      </c>
      <c r="AI6" s="37">
        <v>740.4</v>
      </c>
      <c r="AJ6" s="37">
        <v>1336.4999999999998</v>
      </c>
      <c r="AK6" s="37">
        <v>11496</v>
      </c>
      <c r="AL6" s="37">
        <v>3246</v>
      </c>
      <c r="AM6" s="37">
        <v>585</v>
      </c>
      <c r="AN6" s="37">
        <v>9384.2000000000007</v>
      </c>
      <c r="AO6" s="37">
        <v>0</v>
      </c>
      <c r="AP6" s="37">
        <v>4769</v>
      </c>
      <c r="AQ6" s="37">
        <v>474</v>
      </c>
      <c r="AR6" s="37">
        <v>5845.2999999999993</v>
      </c>
      <c r="AS6" s="37">
        <v>13381.6</v>
      </c>
      <c r="AT6" s="37">
        <v>4581</v>
      </c>
      <c r="AU6" s="37">
        <v>2878.9</v>
      </c>
      <c r="AV6" s="37">
        <v>0</v>
      </c>
      <c r="AW6" s="37">
        <v>1340</v>
      </c>
      <c r="AX6" s="37">
        <v>5540.8000000000011</v>
      </c>
      <c r="AY6" s="37">
        <v>12568</v>
      </c>
      <c r="AZ6" s="37">
        <v>6403</v>
      </c>
      <c r="BA6" s="38"/>
    </row>
    <row r="7" spans="1:53" ht="14.25" customHeight="1" x14ac:dyDescent="0.2">
      <c r="A7" s="37" t="s">
        <v>47</v>
      </c>
      <c r="B7" s="37">
        <v>477.20000000000005</v>
      </c>
      <c r="C7" s="37">
        <v>9729.7999999999975</v>
      </c>
      <c r="D7" s="37">
        <v>4609.8</v>
      </c>
      <c r="E7" s="37">
        <v>9916.5</v>
      </c>
      <c r="F7" s="37">
        <v>19901.300000000003</v>
      </c>
      <c r="G7" s="37">
        <v>3249.5</v>
      </c>
      <c r="H7" s="37">
        <v>3984.2000000000003</v>
      </c>
      <c r="I7" s="37">
        <v>0</v>
      </c>
      <c r="J7" s="37">
        <v>1504</v>
      </c>
      <c r="K7" s="37">
        <v>31717.19999999999</v>
      </c>
      <c r="L7" s="37">
        <v>8009.5000000000018</v>
      </c>
      <c r="M7" s="37">
        <v>0</v>
      </c>
      <c r="N7" s="37">
        <v>1829.0000000000002</v>
      </c>
      <c r="O7" s="37">
        <v>547.69999999999993</v>
      </c>
      <c r="P7" s="37">
        <v>3577.7</v>
      </c>
      <c r="Q7" s="37">
        <v>3866</v>
      </c>
      <c r="R7" s="37">
        <v>266</v>
      </c>
      <c r="S7" s="37">
        <v>1763</v>
      </c>
      <c r="T7" s="37">
        <v>8514.2000000000007</v>
      </c>
      <c r="U7" s="37">
        <v>5960.6000000000013</v>
      </c>
      <c r="V7" s="37">
        <v>2709.1</v>
      </c>
      <c r="W7" s="37">
        <v>1281.6000000000001</v>
      </c>
      <c r="X7" s="37">
        <v>4424.9999999999991</v>
      </c>
      <c r="Y7" s="37">
        <v>2496</v>
      </c>
      <c r="Z7" s="37">
        <v>1794.9</v>
      </c>
      <c r="AA7" s="37">
        <v>7824.3</v>
      </c>
      <c r="AB7" s="37">
        <v>0</v>
      </c>
      <c r="AC7" s="37">
        <v>5373.2</v>
      </c>
      <c r="AD7" s="37">
        <v>0</v>
      </c>
      <c r="AE7" s="37">
        <v>338.2</v>
      </c>
      <c r="AF7" s="37">
        <v>1258</v>
      </c>
      <c r="AG7" s="37">
        <v>8579</v>
      </c>
      <c r="AH7" s="37">
        <v>1465.8999999999999</v>
      </c>
      <c r="AI7" s="37">
        <v>5444.9999999999991</v>
      </c>
      <c r="AJ7" s="37">
        <v>8927.8999999999978</v>
      </c>
      <c r="AK7" s="37">
        <v>7037.7999999999975</v>
      </c>
      <c r="AL7" s="37">
        <v>7321.2000000000007</v>
      </c>
      <c r="AM7" s="37">
        <v>3371.9999999999991</v>
      </c>
      <c r="AN7" s="37">
        <v>16851.599999999999</v>
      </c>
      <c r="AO7" s="37">
        <v>1787.2000000000003</v>
      </c>
      <c r="AP7" s="37">
        <v>3185</v>
      </c>
      <c r="AQ7" s="37">
        <v>295</v>
      </c>
      <c r="AR7" s="37">
        <v>2455.1</v>
      </c>
      <c r="AS7" s="37">
        <v>41114.500000000022</v>
      </c>
      <c r="AT7" s="37">
        <v>1830</v>
      </c>
      <c r="AU7" s="37">
        <v>8867.9999999999964</v>
      </c>
      <c r="AV7" s="37">
        <v>0</v>
      </c>
      <c r="AW7" s="37">
        <v>2635.5999999999995</v>
      </c>
      <c r="AX7" s="37">
        <v>2778.4</v>
      </c>
      <c r="AY7" s="37">
        <v>0</v>
      </c>
      <c r="AZ7" s="37">
        <v>94</v>
      </c>
      <c r="BA7" s="38"/>
    </row>
    <row r="8" spans="1:53" ht="14.25" customHeight="1" x14ac:dyDescent="0.2">
      <c r="A8" s="37" t="s">
        <v>48</v>
      </c>
      <c r="B8" s="37">
        <v>0</v>
      </c>
      <c r="C8" s="37">
        <v>5525.4</v>
      </c>
      <c r="D8" s="37">
        <v>1817.8</v>
      </c>
      <c r="E8" s="37">
        <v>3937</v>
      </c>
      <c r="F8" s="37">
        <v>2240</v>
      </c>
      <c r="G8" s="37">
        <v>0</v>
      </c>
      <c r="H8" s="37">
        <v>2073.1</v>
      </c>
      <c r="I8" s="37">
        <v>0</v>
      </c>
      <c r="J8" s="37">
        <v>0</v>
      </c>
      <c r="K8" s="37">
        <v>3626</v>
      </c>
      <c r="L8" s="37">
        <v>4061</v>
      </c>
      <c r="M8" s="37">
        <v>0</v>
      </c>
      <c r="N8" s="37">
        <v>601.4</v>
      </c>
      <c r="O8" s="37">
        <v>0</v>
      </c>
      <c r="P8" s="37">
        <v>11582.4</v>
      </c>
      <c r="Q8" s="37">
        <v>0</v>
      </c>
      <c r="R8" s="37">
        <v>1225</v>
      </c>
      <c r="S8" s="37">
        <v>0</v>
      </c>
      <c r="T8" s="37">
        <v>2132.9</v>
      </c>
      <c r="U8" s="37">
        <v>0</v>
      </c>
      <c r="V8" s="37">
        <v>1707.8</v>
      </c>
      <c r="W8" s="37">
        <v>0</v>
      </c>
      <c r="X8" s="37">
        <v>4089.6</v>
      </c>
      <c r="Y8" s="37">
        <v>1657</v>
      </c>
      <c r="Z8" s="37">
        <v>1190</v>
      </c>
      <c r="AA8" s="37">
        <v>1401</v>
      </c>
      <c r="AB8" s="37">
        <v>0</v>
      </c>
      <c r="AC8" s="37">
        <v>5149.6000000000004</v>
      </c>
      <c r="AD8" s="37">
        <v>0</v>
      </c>
      <c r="AE8" s="37">
        <v>770</v>
      </c>
      <c r="AF8" s="37">
        <v>1250.4000000000001</v>
      </c>
      <c r="AG8" s="37">
        <v>3467.1</v>
      </c>
      <c r="AH8" s="37">
        <v>0</v>
      </c>
      <c r="AI8" s="37">
        <v>0</v>
      </c>
      <c r="AJ8" s="37">
        <v>5396.2999999999993</v>
      </c>
      <c r="AK8" s="37">
        <v>2134</v>
      </c>
      <c r="AL8" s="37">
        <v>0</v>
      </c>
      <c r="AM8" s="37">
        <v>0</v>
      </c>
      <c r="AN8" s="37">
        <v>9093.1999999999989</v>
      </c>
      <c r="AO8" s="37">
        <v>0</v>
      </c>
      <c r="AP8" s="37">
        <v>6594.2000000000007</v>
      </c>
      <c r="AQ8" s="37">
        <v>0</v>
      </c>
      <c r="AR8" s="37">
        <v>4522.7</v>
      </c>
      <c r="AS8" s="37">
        <v>4960</v>
      </c>
      <c r="AT8" s="37">
        <v>0</v>
      </c>
      <c r="AU8" s="37">
        <v>3568</v>
      </c>
      <c r="AV8" s="37">
        <v>0</v>
      </c>
      <c r="AW8" s="37">
        <v>1163</v>
      </c>
      <c r="AX8" s="37">
        <v>1201.0999999999999</v>
      </c>
      <c r="AY8" s="37">
        <v>0</v>
      </c>
      <c r="AZ8" s="37">
        <v>0</v>
      </c>
      <c r="BA8" s="38"/>
    </row>
    <row r="9" spans="1:53" ht="14.25" customHeight="1" x14ac:dyDescent="0.2">
      <c r="A9" s="37" t="s">
        <v>50</v>
      </c>
      <c r="B9" s="37">
        <v>470.59999999999997</v>
      </c>
      <c r="C9" s="37">
        <v>3291.8000000000015</v>
      </c>
      <c r="D9" s="37">
        <v>1293.8</v>
      </c>
      <c r="E9" s="37">
        <v>2937.2</v>
      </c>
      <c r="F9" s="37">
        <v>13843.699999999995</v>
      </c>
      <c r="G9" s="37">
        <v>1246.5999999999997</v>
      </c>
      <c r="H9" s="37">
        <v>148.80000000000004</v>
      </c>
      <c r="I9" s="37">
        <v>0</v>
      </c>
      <c r="J9" s="37">
        <v>0</v>
      </c>
      <c r="K9" s="37">
        <v>43.5</v>
      </c>
      <c r="L9" s="37">
        <v>3894.3999999999992</v>
      </c>
      <c r="M9" s="37">
        <v>32.4</v>
      </c>
      <c r="N9" s="37">
        <v>146.39999999999998</v>
      </c>
      <c r="O9" s="37">
        <v>2764.2000000000007</v>
      </c>
      <c r="P9" s="37">
        <v>34.099999999999987</v>
      </c>
      <c r="Q9" s="37">
        <v>66.199999999999989</v>
      </c>
      <c r="R9" s="37">
        <v>7</v>
      </c>
      <c r="S9" s="37">
        <v>1146.8999999999999</v>
      </c>
      <c r="T9" s="37">
        <v>192</v>
      </c>
      <c r="U9" s="37">
        <v>2034.3000000000002</v>
      </c>
      <c r="V9" s="37">
        <v>590</v>
      </c>
      <c r="W9" s="37">
        <v>734.00000000000011</v>
      </c>
      <c r="X9" s="37">
        <v>2505.4000000000046</v>
      </c>
      <c r="Y9" s="37">
        <v>205.89999999999986</v>
      </c>
      <c r="Z9" s="37">
        <v>1205.5</v>
      </c>
      <c r="AA9" s="37">
        <v>0</v>
      </c>
      <c r="AB9" s="37">
        <v>2782.7</v>
      </c>
      <c r="AC9" s="37">
        <v>2090</v>
      </c>
      <c r="AD9" s="37">
        <v>510</v>
      </c>
      <c r="AE9" s="37">
        <v>280.89999999999998</v>
      </c>
      <c r="AF9" s="37">
        <v>504.00000000000023</v>
      </c>
      <c r="AG9" s="37">
        <v>432.30000000000013</v>
      </c>
      <c r="AH9" s="37">
        <v>82.9</v>
      </c>
      <c r="AI9" s="37">
        <v>1051.3999999999999</v>
      </c>
      <c r="AJ9" s="37">
        <v>5971.0000000000045</v>
      </c>
      <c r="AK9" s="37">
        <v>101.89999999999998</v>
      </c>
      <c r="AL9" s="37">
        <v>1121.5999999999999</v>
      </c>
      <c r="AM9" s="37">
        <v>8316.9999999999964</v>
      </c>
      <c r="AN9" s="37">
        <v>2451.5999999999995</v>
      </c>
      <c r="AO9" s="37">
        <v>2.7</v>
      </c>
      <c r="AP9" s="37">
        <v>4027.8999999999996</v>
      </c>
      <c r="AQ9" s="37">
        <v>1598</v>
      </c>
      <c r="AR9" s="37">
        <v>4232.8999999999996</v>
      </c>
      <c r="AS9" s="37">
        <v>669.99999999999977</v>
      </c>
      <c r="AT9" s="37">
        <v>259.60000000000002</v>
      </c>
      <c r="AU9" s="37">
        <v>4106.9999999999982</v>
      </c>
      <c r="AV9" s="37">
        <v>331.19999999999976</v>
      </c>
      <c r="AW9" s="37">
        <v>21584.200000000012</v>
      </c>
      <c r="AX9" s="37">
        <v>409.00000000000023</v>
      </c>
      <c r="AY9" s="37">
        <v>340.8</v>
      </c>
      <c r="AZ9" s="37">
        <v>307.09999999999997</v>
      </c>
      <c r="BA9" s="38"/>
    </row>
    <row r="10" spans="1:53" ht="14.25" customHeight="1" x14ac:dyDescent="0.2">
      <c r="A10" s="37" t="s">
        <v>21671</v>
      </c>
      <c r="B10" s="37">
        <v>60.6</v>
      </c>
      <c r="C10" s="37">
        <v>0</v>
      </c>
      <c r="D10" s="37">
        <v>0</v>
      </c>
      <c r="E10" s="37">
        <v>267.3</v>
      </c>
      <c r="F10" s="37">
        <v>6142.3000000000011</v>
      </c>
      <c r="G10" s="37">
        <v>3757.9</v>
      </c>
      <c r="H10" s="37">
        <v>1</v>
      </c>
      <c r="I10" s="37">
        <v>0</v>
      </c>
      <c r="J10" s="37">
        <v>2</v>
      </c>
      <c r="K10" s="37">
        <v>0</v>
      </c>
      <c r="L10" s="37">
        <v>0</v>
      </c>
      <c r="M10" s="37">
        <v>205.6</v>
      </c>
      <c r="N10" s="37">
        <v>9787.6000000000022</v>
      </c>
      <c r="O10" s="37">
        <v>970.4</v>
      </c>
      <c r="P10" s="37">
        <v>5231.0000000000009</v>
      </c>
      <c r="Q10" s="37">
        <v>2309.8000000000002</v>
      </c>
      <c r="R10" s="37">
        <v>6133.4000000000005</v>
      </c>
      <c r="S10" s="37">
        <v>0</v>
      </c>
      <c r="T10" s="37">
        <v>0</v>
      </c>
      <c r="U10" s="37">
        <v>100.70000000000002</v>
      </c>
      <c r="V10" s="37">
        <v>190</v>
      </c>
      <c r="W10" s="37">
        <v>921.6</v>
      </c>
      <c r="X10" s="37">
        <v>2185.7000000000003</v>
      </c>
      <c r="Y10" s="37">
        <v>3849.2</v>
      </c>
      <c r="Z10" s="37">
        <v>954.3</v>
      </c>
      <c r="AA10" s="37">
        <v>0</v>
      </c>
      <c r="AB10" s="37">
        <v>783.20000000000016</v>
      </c>
      <c r="AC10" s="37">
        <v>208</v>
      </c>
      <c r="AD10" s="37">
        <v>3528.5000000000005</v>
      </c>
      <c r="AE10" s="37">
        <v>2180.8000000000002</v>
      </c>
      <c r="AF10" s="37">
        <v>211.9</v>
      </c>
      <c r="AG10" s="37">
        <v>7.6</v>
      </c>
      <c r="AH10" s="37">
        <v>2035.9000000000003</v>
      </c>
      <c r="AI10" s="37">
        <v>150</v>
      </c>
      <c r="AJ10" s="37">
        <v>1985.7000000000003</v>
      </c>
      <c r="AK10" s="37">
        <v>718.39999999999986</v>
      </c>
      <c r="AL10" s="37">
        <v>8168.7000000000016</v>
      </c>
      <c r="AM10" s="37">
        <v>3415.3</v>
      </c>
      <c r="AN10" s="37">
        <v>1460.0000000000002</v>
      </c>
      <c r="AO10" s="37">
        <v>43.5</v>
      </c>
      <c r="AP10" s="37">
        <v>0</v>
      </c>
      <c r="AQ10" s="37">
        <v>1375.8999999999999</v>
      </c>
      <c r="AR10" s="37">
        <v>29.1</v>
      </c>
      <c r="AS10" s="37">
        <v>28049.700000000012</v>
      </c>
      <c r="AT10" s="37">
        <v>388.2</v>
      </c>
      <c r="AU10" s="37">
        <v>0</v>
      </c>
      <c r="AV10" s="37">
        <v>150.19999999999999</v>
      </c>
      <c r="AW10" s="37">
        <v>3073.1000000000004</v>
      </c>
      <c r="AX10" s="37">
        <v>319.7</v>
      </c>
      <c r="AY10" s="37">
        <v>686.30000000000007</v>
      </c>
      <c r="AZ10" s="37">
        <v>1485.9</v>
      </c>
      <c r="BA10" s="38"/>
    </row>
    <row r="11" spans="1:53" ht="14.25" customHeight="1" x14ac:dyDescent="0.2">
      <c r="A11" s="37" t="s">
        <v>59</v>
      </c>
      <c r="B11" s="37">
        <v>0</v>
      </c>
      <c r="C11" s="37">
        <v>194.09999999999997</v>
      </c>
      <c r="D11" s="37">
        <v>112.2</v>
      </c>
      <c r="E11" s="37">
        <v>1862.4999999999989</v>
      </c>
      <c r="F11" s="37">
        <v>11386.999999999998</v>
      </c>
      <c r="G11" s="37">
        <v>598.50000000000011</v>
      </c>
      <c r="H11" s="37">
        <v>137.39999999999998</v>
      </c>
      <c r="I11" s="37">
        <v>6.9</v>
      </c>
      <c r="J11" s="37">
        <v>36.699999999999996</v>
      </c>
      <c r="K11" s="37">
        <v>2142.8000000000002</v>
      </c>
      <c r="L11" s="37">
        <v>1509.4000000000005</v>
      </c>
      <c r="M11" s="37">
        <v>267.70000000000005</v>
      </c>
      <c r="N11" s="37">
        <v>13.4</v>
      </c>
      <c r="O11" s="37">
        <v>242</v>
      </c>
      <c r="P11" s="37">
        <v>42.2</v>
      </c>
      <c r="Q11" s="37">
        <v>245.29999999999995</v>
      </c>
      <c r="R11" s="37">
        <v>10.199999999999999</v>
      </c>
      <c r="S11" s="37">
        <v>26.099999999999998</v>
      </c>
      <c r="T11" s="37">
        <v>1.1000000000000001</v>
      </c>
      <c r="U11" s="37">
        <v>853.59999999999957</v>
      </c>
      <c r="V11" s="37">
        <v>315.70000000000005</v>
      </c>
      <c r="W11" s="37">
        <v>5.6</v>
      </c>
      <c r="X11" s="37">
        <v>102</v>
      </c>
      <c r="Y11" s="37">
        <v>895.59999999999752</v>
      </c>
      <c r="Z11" s="37">
        <v>62.1</v>
      </c>
      <c r="AA11" s="37">
        <v>218.1</v>
      </c>
      <c r="AB11" s="37">
        <v>17</v>
      </c>
      <c r="AC11" s="37">
        <v>4474.1000000000058</v>
      </c>
      <c r="AD11" s="37">
        <v>0</v>
      </c>
      <c r="AE11" s="37">
        <v>18.3</v>
      </c>
      <c r="AF11" s="37">
        <v>0</v>
      </c>
      <c r="AG11" s="37">
        <v>855.5999999999998</v>
      </c>
      <c r="AH11" s="37">
        <v>671.7</v>
      </c>
      <c r="AI11" s="37">
        <v>2142.5</v>
      </c>
      <c r="AJ11" s="37">
        <v>464.90000000000003</v>
      </c>
      <c r="AK11" s="37">
        <v>109.00000000000001</v>
      </c>
      <c r="AL11" s="37">
        <v>30.5</v>
      </c>
      <c r="AM11" s="37">
        <v>400.39999999999975</v>
      </c>
      <c r="AN11" s="37">
        <v>80.899999999999991</v>
      </c>
      <c r="AO11" s="37">
        <v>55.499999999999993</v>
      </c>
      <c r="AP11" s="37">
        <v>656.2</v>
      </c>
      <c r="AQ11" s="37">
        <v>1</v>
      </c>
      <c r="AR11" s="37">
        <v>180.50000000000003</v>
      </c>
      <c r="AS11" s="37">
        <v>2447.9</v>
      </c>
      <c r="AT11" s="37">
        <v>916.69999999999993</v>
      </c>
      <c r="AU11" s="37">
        <v>556.09999999999991</v>
      </c>
      <c r="AV11" s="37">
        <v>121.50000000000001</v>
      </c>
      <c r="AW11" s="37">
        <v>19.7</v>
      </c>
      <c r="AX11" s="37">
        <v>40.4</v>
      </c>
      <c r="AY11" s="37">
        <v>0</v>
      </c>
      <c r="AZ11" s="37">
        <v>92</v>
      </c>
      <c r="BA11" s="38"/>
    </row>
    <row r="12" spans="1:53" ht="14.25" customHeight="1" x14ac:dyDescent="0.2">
      <c r="A12" s="37" t="s">
        <v>60</v>
      </c>
      <c r="B12" s="37">
        <v>0</v>
      </c>
      <c r="C12" s="37">
        <v>0</v>
      </c>
      <c r="D12" s="37">
        <v>0</v>
      </c>
      <c r="E12" s="37">
        <v>0</v>
      </c>
      <c r="F12" s="37">
        <v>0</v>
      </c>
      <c r="G12" s="37">
        <v>0</v>
      </c>
      <c r="H12" s="37">
        <v>0</v>
      </c>
      <c r="I12" s="37">
        <v>0</v>
      </c>
      <c r="J12" s="37">
        <v>0</v>
      </c>
      <c r="K12" s="37">
        <v>0</v>
      </c>
      <c r="L12" s="37">
        <v>0</v>
      </c>
      <c r="M12" s="37">
        <v>0</v>
      </c>
      <c r="N12" s="37">
        <v>0</v>
      </c>
      <c r="O12" s="37">
        <v>0</v>
      </c>
      <c r="P12" s="37">
        <v>0</v>
      </c>
      <c r="Q12" s="37">
        <v>0</v>
      </c>
      <c r="R12" s="37">
        <v>0</v>
      </c>
      <c r="S12" s="37">
        <v>0</v>
      </c>
      <c r="T12" s="37">
        <v>0</v>
      </c>
      <c r="U12" s="37">
        <v>0</v>
      </c>
      <c r="V12" s="37">
        <v>0</v>
      </c>
      <c r="W12" s="37">
        <v>0</v>
      </c>
      <c r="X12" s="37">
        <v>0</v>
      </c>
      <c r="Y12" s="37">
        <v>0</v>
      </c>
      <c r="Z12" s="37">
        <v>0</v>
      </c>
      <c r="AA12" s="37">
        <v>0</v>
      </c>
      <c r="AB12" s="37">
        <v>0</v>
      </c>
      <c r="AC12" s="37">
        <v>0</v>
      </c>
      <c r="AD12" s="37">
        <v>0</v>
      </c>
      <c r="AE12" s="37">
        <v>0</v>
      </c>
      <c r="AF12" s="37">
        <v>0</v>
      </c>
      <c r="AG12" s="37">
        <v>0</v>
      </c>
      <c r="AH12" s="37">
        <v>0</v>
      </c>
      <c r="AI12" s="37">
        <v>0</v>
      </c>
      <c r="AJ12" s="37">
        <v>0</v>
      </c>
      <c r="AK12" s="37">
        <v>0</v>
      </c>
      <c r="AL12" s="37">
        <v>0</v>
      </c>
      <c r="AM12" s="37">
        <v>0</v>
      </c>
      <c r="AN12" s="37">
        <v>0</v>
      </c>
      <c r="AO12" s="37">
        <v>0</v>
      </c>
      <c r="AP12" s="37">
        <v>0</v>
      </c>
      <c r="AQ12" s="37">
        <v>0</v>
      </c>
      <c r="AR12" s="37">
        <v>0</v>
      </c>
      <c r="AS12" s="37">
        <v>0</v>
      </c>
      <c r="AT12" s="37">
        <v>0</v>
      </c>
      <c r="AU12" s="37">
        <v>0</v>
      </c>
      <c r="AV12" s="37">
        <v>0</v>
      </c>
      <c r="AW12" s="37">
        <v>0</v>
      </c>
      <c r="AX12" s="37">
        <v>0</v>
      </c>
      <c r="AY12" s="37">
        <v>0</v>
      </c>
      <c r="AZ12" s="37">
        <v>0</v>
      </c>
      <c r="BA12" s="38"/>
    </row>
    <row r="13" spans="1:53" ht="14.25" customHeight="1" x14ac:dyDescent="0.2">
      <c r="A13" s="37" t="s">
        <v>62</v>
      </c>
      <c r="B13" s="37">
        <v>7</v>
      </c>
      <c r="C13" s="37">
        <v>617.80000000000007</v>
      </c>
      <c r="D13" s="37">
        <v>264.7000000000001</v>
      </c>
      <c r="E13" s="37">
        <v>30.7</v>
      </c>
      <c r="F13" s="37">
        <v>1136.6000000000004</v>
      </c>
      <c r="G13" s="37">
        <v>28.700000000000003</v>
      </c>
      <c r="H13" s="37">
        <v>39.9</v>
      </c>
      <c r="I13" s="37">
        <v>12</v>
      </c>
      <c r="J13" s="37">
        <v>12.2</v>
      </c>
      <c r="K13" s="37">
        <v>701.89999999999952</v>
      </c>
      <c r="L13" s="37">
        <v>1059.7999999999988</v>
      </c>
      <c r="M13" s="37">
        <v>180.90000000000003</v>
      </c>
      <c r="N13" s="37">
        <v>20.600000000000009</v>
      </c>
      <c r="O13" s="37">
        <v>80.8</v>
      </c>
      <c r="P13" s="37">
        <v>88.199999999999989</v>
      </c>
      <c r="Q13" s="37">
        <v>65.799999999999983</v>
      </c>
      <c r="R13" s="37">
        <v>9</v>
      </c>
      <c r="S13" s="37">
        <v>74.599999999999952</v>
      </c>
      <c r="T13" s="37">
        <v>421.9</v>
      </c>
      <c r="U13" s="37">
        <v>52.599999999999994</v>
      </c>
      <c r="V13" s="37">
        <v>25.600000000000012</v>
      </c>
      <c r="W13" s="37">
        <v>525.40000000000009</v>
      </c>
      <c r="X13" s="37">
        <v>488.30000000000126</v>
      </c>
      <c r="Y13" s="37">
        <v>269.00000000000011</v>
      </c>
      <c r="Z13" s="37">
        <v>14.100000000000001</v>
      </c>
      <c r="AA13" s="37">
        <v>302.40000000000003</v>
      </c>
      <c r="AB13" s="37">
        <v>3</v>
      </c>
      <c r="AC13" s="37">
        <v>563.9999999999992</v>
      </c>
      <c r="AD13" s="37">
        <v>9.8000000000000007</v>
      </c>
      <c r="AE13" s="37">
        <v>15.700000000000003</v>
      </c>
      <c r="AF13" s="37">
        <v>229.00000000000003</v>
      </c>
      <c r="AG13" s="37">
        <v>66.399999999999977</v>
      </c>
      <c r="AH13" s="37">
        <v>5.4</v>
      </c>
      <c r="AI13" s="37">
        <v>9.8000000000000007</v>
      </c>
      <c r="AJ13" s="37">
        <v>239.50000000000023</v>
      </c>
      <c r="AK13" s="37">
        <v>138.6999999999999</v>
      </c>
      <c r="AL13" s="37">
        <v>60.599999999999994</v>
      </c>
      <c r="AM13" s="37">
        <v>303.50000000000034</v>
      </c>
      <c r="AN13" s="37">
        <v>294.40000000000083</v>
      </c>
      <c r="AO13" s="37">
        <v>40.1</v>
      </c>
      <c r="AP13" s="37">
        <v>554.5</v>
      </c>
      <c r="AQ13" s="37">
        <v>0</v>
      </c>
      <c r="AR13" s="37">
        <v>196.2</v>
      </c>
      <c r="AS13" s="37">
        <v>401.40000000000032</v>
      </c>
      <c r="AT13" s="37">
        <v>12.799999999999999</v>
      </c>
      <c r="AU13" s="37">
        <v>631.39999999999452</v>
      </c>
      <c r="AV13" s="37">
        <v>81.8</v>
      </c>
      <c r="AW13" s="37">
        <v>361.70000000000022</v>
      </c>
      <c r="AX13" s="37">
        <v>358.80000000000052</v>
      </c>
      <c r="AY13" s="37">
        <v>3.2</v>
      </c>
      <c r="AZ13" s="37">
        <v>0</v>
      </c>
      <c r="BA13" s="38"/>
    </row>
    <row r="14" spans="1:53" ht="14.25" customHeight="1" x14ac:dyDescent="0.2">
      <c r="A14" s="37" t="s">
        <v>63</v>
      </c>
      <c r="B14" s="37">
        <v>0</v>
      </c>
      <c r="C14" s="37">
        <v>0</v>
      </c>
      <c r="D14" s="37">
        <v>0</v>
      </c>
      <c r="E14" s="37">
        <v>0</v>
      </c>
      <c r="F14" s="37">
        <v>1836.1999999999996</v>
      </c>
      <c r="G14" s="37">
        <v>0</v>
      </c>
      <c r="H14" s="37">
        <v>0</v>
      </c>
      <c r="I14" s="37">
        <v>0</v>
      </c>
      <c r="J14" s="37">
        <v>0</v>
      </c>
      <c r="K14" s="37">
        <v>0</v>
      </c>
      <c r="L14" s="37">
        <v>0</v>
      </c>
      <c r="M14" s="37">
        <v>43.000000000000007</v>
      </c>
      <c r="N14" s="37">
        <v>0</v>
      </c>
      <c r="O14" s="37">
        <v>10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8.6000000000000014</v>
      </c>
      <c r="AI14" s="37">
        <v>567.4</v>
      </c>
      <c r="AJ14" s="37">
        <v>0</v>
      </c>
      <c r="AK14" s="37">
        <v>0</v>
      </c>
      <c r="AL14" s="37">
        <v>0</v>
      </c>
      <c r="AM14" s="37">
        <v>19.500000000000004</v>
      </c>
      <c r="AN14" s="37">
        <v>0</v>
      </c>
      <c r="AO14" s="37">
        <v>0</v>
      </c>
      <c r="AP14" s="37">
        <v>0</v>
      </c>
      <c r="AQ14" s="37">
        <v>0</v>
      </c>
      <c r="AR14" s="37">
        <v>0</v>
      </c>
      <c r="AS14" s="37">
        <v>0</v>
      </c>
      <c r="AT14" s="37">
        <v>70.7</v>
      </c>
      <c r="AU14" s="37">
        <v>0</v>
      </c>
      <c r="AV14" s="37">
        <v>0</v>
      </c>
      <c r="AW14" s="37">
        <v>0</v>
      </c>
      <c r="AX14" s="37">
        <v>0</v>
      </c>
      <c r="AY14" s="37">
        <v>0</v>
      </c>
      <c r="AZ14" s="37">
        <v>0</v>
      </c>
      <c r="BA14" s="38"/>
    </row>
    <row r="15" spans="1:53" ht="14.25" customHeight="1" x14ac:dyDescent="0.2">
      <c r="A15" s="37" t="s">
        <v>65</v>
      </c>
      <c r="B15" s="37">
        <v>747.69999999999902</v>
      </c>
      <c r="C15" s="37">
        <v>42.600000000000009</v>
      </c>
      <c r="D15" s="37">
        <v>9</v>
      </c>
      <c r="E15" s="37">
        <v>90.5</v>
      </c>
      <c r="F15" s="37">
        <v>472.3</v>
      </c>
      <c r="G15" s="37">
        <v>166.39999999999995</v>
      </c>
      <c r="H15" s="37">
        <v>1054.5999999999999</v>
      </c>
      <c r="I15" s="37">
        <v>0</v>
      </c>
      <c r="J15" s="37">
        <v>114.1</v>
      </c>
      <c r="K15" s="37">
        <v>3296.6</v>
      </c>
      <c r="L15" s="37">
        <v>1029.1999999999998</v>
      </c>
      <c r="M15" s="37">
        <v>1878.2999999999995</v>
      </c>
      <c r="N15" s="37">
        <v>842.9999999999992</v>
      </c>
      <c r="O15" s="37">
        <v>5.4</v>
      </c>
      <c r="P15" s="37">
        <v>672.89999999999907</v>
      </c>
      <c r="Q15" s="37">
        <v>98.3</v>
      </c>
      <c r="R15" s="37">
        <v>557.90000000000009</v>
      </c>
      <c r="S15" s="37">
        <v>11.899999999999999</v>
      </c>
      <c r="T15" s="37">
        <v>918.3</v>
      </c>
      <c r="U15" s="37">
        <v>2478.2000000000007</v>
      </c>
      <c r="V15" s="37">
        <v>1255.5999999999995</v>
      </c>
      <c r="W15" s="37">
        <v>1056.8999999999999</v>
      </c>
      <c r="X15" s="37">
        <v>512</v>
      </c>
      <c r="Y15" s="37">
        <v>767.10000000000059</v>
      </c>
      <c r="Z15" s="37">
        <v>1105.499999999998</v>
      </c>
      <c r="AA15" s="37">
        <v>9</v>
      </c>
      <c r="AB15" s="37">
        <v>52</v>
      </c>
      <c r="AC15" s="37">
        <v>502.00000000000051</v>
      </c>
      <c r="AD15" s="37">
        <v>63.199999999999996</v>
      </c>
      <c r="AE15" s="37">
        <v>321.29999999999984</v>
      </c>
      <c r="AF15" s="37">
        <v>494.19999999999993</v>
      </c>
      <c r="AG15" s="37">
        <v>257.70000000000005</v>
      </c>
      <c r="AH15" s="37">
        <v>47.999999999999993</v>
      </c>
      <c r="AI15" s="37">
        <v>6</v>
      </c>
      <c r="AJ15" s="37">
        <v>2824.0000000000036</v>
      </c>
      <c r="AK15" s="37">
        <v>657.49999999999795</v>
      </c>
      <c r="AL15" s="37">
        <v>74.400000000000006</v>
      </c>
      <c r="AM15" s="37">
        <v>0</v>
      </c>
      <c r="AN15" s="37">
        <v>1567.3000000000002</v>
      </c>
      <c r="AO15" s="37">
        <v>7.1</v>
      </c>
      <c r="AP15" s="37">
        <v>466.90000000000003</v>
      </c>
      <c r="AQ15" s="37">
        <v>215.1</v>
      </c>
      <c r="AR15" s="37">
        <v>43.199999999999989</v>
      </c>
      <c r="AS15" s="37">
        <v>106.29999999999998</v>
      </c>
      <c r="AT15" s="37">
        <v>27.800000000000004</v>
      </c>
      <c r="AU15" s="37">
        <v>2340.8000000000038</v>
      </c>
      <c r="AV15" s="37">
        <v>110.6</v>
      </c>
      <c r="AW15" s="37">
        <v>15.2</v>
      </c>
      <c r="AX15" s="37">
        <v>638.69999999999857</v>
      </c>
      <c r="AY15" s="37">
        <v>11</v>
      </c>
      <c r="AZ15" s="37">
        <v>5.8000000000000007</v>
      </c>
      <c r="BA15" s="38"/>
    </row>
    <row r="16" spans="1:53" ht="14.25" customHeight="1" x14ac:dyDescent="0.2">
      <c r="A16" s="37" t="s">
        <v>66</v>
      </c>
      <c r="B16" s="37">
        <v>806.1</v>
      </c>
      <c r="C16" s="37">
        <v>4438.9000000000015</v>
      </c>
      <c r="D16" s="37">
        <v>1498.8</v>
      </c>
      <c r="E16" s="37">
        <v>4081.2000000000012</v>
      </c>
      <c r="F16" s="37">
        <v>16218.800000000008</v>
      </c>
      <c r="G16" s="37">
        <v>3176.9999999999991</v>
      </c>
      <c r="H16" s="37">
        <v>1415.8</v>
      </c>
      <c r="I16" s="37">
        <v>20.6</v>
      </c>
      <c r="J16" s="37">
        <v>1129.5</v>
      </c>
      <c r="K16" s="37">
        <v>10328.9</v>
      </c>
      <c r="L16" s="37">
        <v>8646.1000000000022</v>
      </c>
      <c r="M16" s="37">
        <v>0</v>
      </c>
      <c r="N16" s="37">
        <v>1775.7</v>
      </c>
      <c r="O16" s="37">
        <v>565.5</v>
      </c>
      <c r="P16" s="37">
        <v>12157.099999999995</v>
      </c>
      <c r="Q16" s="37">
        <v>4017.3000000000011</v>
      </c>
      <c r="R16" s="37">
        <v>3343.699999999998</v>
      </c>
      <c r="S16" s="37">
        <v>5191.1999999999989</v>
      </c>
      <c r="T16" s="37">
        <v>8398.2000000000025</v>
      </c>
      <c r="U16" s="37">
        <v>1059.4000000000005</v>
      </c>
      <c r="V16" s="37">
        <v>3416</v>
      </c>
      <c r="W16" s="37">
        <v>156.80000000000001</v>
      </c>
      <c r="X16" s="37">
        <v>6261.2000000000016</v>
      </c>
      <c r="Y16" s="37">
        <v>2968.6000000000013</v>
      </c>
      <c r="Z16" s="37">
        <v>4260.2</v>
      </c>
      <c r="AA16" s="37">
        <v>3340.6</v>
      </c>
      <c r="AB16" s="37">
        <v>388.00000000000006</v>
      </c>
      <c r="AC16" s="37">
        <v>6051.4</v>
      </c>
      <c r="AD16" s="37">
        <v>520.79999999999984</v>
      </c>
      <c r="AE16" s="37">
        <v>1670.1000000000001</v>
      </c>
      <c r="AF16" s="37">
        <v>3.8</v>
      </c>
      <c r="AG16" s="37">
        <v>2904.1999999999994</v>
      </c>
      <c r="AH16" s="37">
        <v>1809</v>
      </c>
      <c r="AI16" s="37">
        <v>1630.2000000000012</v>
      </c>
      <c r="AJ16" s="37">
        <v>12869.6</v>
      </c>
      <c r="AK16" s="37">
        <v>5843.3999999999978</v>
      </c>
      <c r="AL16" s="37">
        <v>7337.0000000000018</v>
      </c>
      <c r="AM16" s="37">
        <v>358.19999999999987</v>
      </c>
      <c r="AN16" s="37">
        <v>6207.6000000000022</v>
      </c>
      <c r="AO16" s="37">
        <v>37.799999999999997</v>
      </c>
      <c r="AP16" s="37">
        <v>3722.2000000000003</v>
      </c>
      <c r="AQ16" s="37">
        <v>713.4</v>
      </c>
      <c r="AR16" s="37">
        <v>3898.6999999999994</v>
      </c>
      <c r="AS16" s="37">
        <v>27711.400000000016</v>
      </c>
      <c r="AT16" s="37">
        <v>854.69999999999959</v>
      </c>
      <c r="AU16" s="37">
        <v>4825</v>
      </c>
      <c r="AV16" s="37">
        <v>0</v>
      </c>
      <c r="AW16" s="37">
        <v>750.80000000000018</v>
      </c>
      <c r="AX16" s="37">
        <v>4003.8</v>
      </c>
      <c r="AY16" s="37">
        <v>1208.9000000000001</v>
      </c>
      <c r="AZ16" s="37">
        <v>164.50000000000003</v>
      </c>
      <c r="BA16" s="38"/>
    </row>
    <row r="17" spans="1:54" ht="14.25" customHeight="1" x14ac:dyDescent="0.2">
      <c r="A17" s="37" t="s">
        <v>21586</v>
      </c>
      <c r="B17" s="37">
        <v>75</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645.29999999999995</v>
      </c>
      <c r="U17" s="37">
        <v>0</v>
      </c>
      <c r="V17" s="37">
        <v>0</v>
      </c>
      <c r="W17" s="37">
        <v>0</v>
      </c>
      <c r="X17" s="37">
        <v>0</v>
      </c>
      <c r="Y17" s="37">
        <v>0</v>
      </c>
      <c r="Z17" s="37">
        <v>0</v>
      </c>
      <c r="AA17" s="37">
        <v>0</v>
      </c>
      <c r="AB17" s="37">
        <v>57.1</v>
      </c>
      <c r="AC17" s="37">
        <v>0</v>
      </c>
      <c r="AD17" s="37">
        <v>593.5</v>
      </c>
      <c r="AE17" s="37">
        <v>0</v>
      </c>
      <c r="AF17" s="37">
        <v>0</v>
      </c>
      <c r="AG17" s="37">
        <v>0</v>
      </c>
      <c r="AH17" s="37">
        <v>0</v>
      </c>
      <c r="AI17" s="37">
        <v>0</v>
      </c>
      <c r="AJ17" s="37">
        <v>0</v>
      </c>
      <c r="AK17" s="37">
        <v>0</v>
      </c>
      <c r="AL17" s="37">
        <v>0</v>
      </c>
      <c r="AM17" s="37">
        <v>0</v>
      </c>
      <c r="AN17" s="37">
        <v>0</v>
      </c>
      <c r="AO17" s="37">
        <v>0</v>
      </c>
      <c r="AP17" s="37">
        <v>0</v>
      </c>
      <c r="AQ17" s="37">
        <v>0</v>
      </c>
      <c r="AR17" s="37">
        <v>0</v>
      </c>
      <c r="AS17" s="37">
        <v>5491</v>
      </c>
      <c r="AT17" s="37">
        <v>0</v>
      </c>
      <c r="AU17" s="37">
        <v>0</v>
      </c>
      <c r="AV17" s="37">
        <v>0</v>
      </c>
      <c r="AW17" s="37">
        <v>0</v>
      </c>
      <c r="AX17" s="37">
        <v>0</v>
      </c>
      <c r="AY17" s="37">
        <v>0</v>
      </c>
      <c r="AZ17" s="37">
        <v>0</v>
      </c>
      <c r="BA17" s="38"/>
    </row>
    <row r="18" spans="1:54" ht="14.25" customHeight="1" x14ac:dyDescent="0.2">
      <c r="A18" s="37" t="s">
        <v>21672</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29.3</v>
      </c>
      <c r="AP18" s="37">
        <v>0</v>
      </c>
      <c r="AQ18" s="37">
        <v>0</v>
      </c>
      <c r="AR18" s="37">
        <v>0</v>
      </c>
      <c r="AS18" s="37">
        <v>0</v>
      </c>
      <c r="AT18" s="37">
        <v>0</v>
      </c>
      <c r="AU18" s="37">
        <v>0</v>
      </c>
      <c r="AV18" s="37">
        <v>0</v>
      </c>
      <c r="AW18" s="37">
        <v>0</v>
      </c>
      <c r="AX18" s="37">
        <v>0</v>
      </c>
      <c r="AY18" s="37">
        <v>0</v>
      </c>
      <c r="AZ18" s="37">
        <v>0</v>
      </c>
      <c r="BA18" s="38"/>
    </row>
    <row r="19" spans="1:54" ht="14.25" customHeight="1" x14ac:dyDescent="0.2">
      <c r="A19" s="37" t="s">
        <v>21587</v>
      </c>
      <c r="B19" s="37">
        <v>0</v>
      </c>
      <c r="C19" s="37">
        <v>0</v>
      </c>
      <c r="D19" s="37">
        <v>0</v>
      </c>
      <c r="E19" s="37">
        <v>0</v>
      </c>
      <c r="F19" s="37">
        <v>0</v>
      </c>
      <c r="G19" s="37">
        <v>0</v>
      </c>
      <c r="H19" s="37">
        <v>0</v>
      </c>
      <c r="I19" s="37">
        <v>0</v>
      </c>
      <c r="J19" s="37">
        <v>0</v>
      </c>
      <c r="K19" s="37">
        <v>0</v>
      </c>
      <c r="L19" s="37">
        <v>0</v>
      </c>
      <c r="M19" s="37">
        <v>0</v>
      </c>
      <c r="N19" s="37">
        <v>0</v>
      </c>
      <c r="O19" s="37">
        <v>0</v>
      </c>
      <c r="P19" s="37">
        <v>0</v>
      </c>
      <c r="Q19" s="37">
        <v>0</v>
      </c>
      <c r="R19" s="37">
        <v>0</v>
      </c>
      <c r="S19" s="37">
        <v>0</v>
      </c>
      <c r="T19" s="37">
        <v>0</v>
      </c>
      <c r="U19" s="37">
        <v>0</v>
      </c>
      <c r="V19" s="37">
        <v>0</v>
      </c>
      <c r="W19" s="37">
        <v>0</v>
      </c>
      <c r="X19" s="37">
        <v>0</v>
      </c>
      <c r="Y19" s="37">
        <v>0</v>
      </c>
      <c r="Z19" s="37">
        <v>0</v>
      </c>
      <c r="AA19" s="37">
        <v>0</v>
      </c>
      <c r="AB19" s="37">
        <v>0</v>
      </c>
      <c r="AC19" s="37">
        <v>0</v>
      </c>
      <c r="AD19" s="37">
        <v>0</v>
      </c>
      <c r="AE19" s="37">
        <v>0</v>
      </c>
      <c r="AF19" s="37">
        <v>0</v>
      </c>
      <c r="AG19" s="37">
        <v>0</v>
      </c>
      <c r="AH19" s="37">
        <v>0</v>
      </c>
      <c r="AI19" s="37">
        <v>0</v>
      </c>
      <c r="AJ19" s="37">
        <v>0</v>
      </c>
      <c r="AK19" s="37">
        <v>0</v>
      </c>
      <c r="AL19" s="37">
        <v>0</v>
      </c>
      <c r="AM19" s="37">
        <v>0</v>
      </c>
      <c r="AN19" s="37">
        <v>0</v>
      </c>
      <c r="AO19" s="37">
        <v>0</v>
      </c>
      <c r="AP19" s="37">
        <v>0</v>
      </c>
      <c r="AQ19" s="37">
        <v>0</v>
      </c>
      <c r="AR19" s="37">
        <v>0</v>
      </c>
      <c r="AS19" s="37">
        <v>0</v>
      </c>
      <c r="AT19" s="37">
        <v>0</v>
      </c>
      <c r="AU19" s="37">
        <v>0</v>
      </c>
      <c r="AV19" s="37">
        <v>0</v>
      </c>
      <c r="AW19" s="37">
        <v>0</v>
      </c>
      <c r="AX19" s="37">
        <v>0</v>
      </c>
      <c r="AY19" s="37">
        <v>0</v>
      </c>
      <c r="AZ19" s="37">
        <v>0</v>
      </c>
      <c r="BA19" s="38"/>
    </row>
    <row r="20" spans="1:54" ht="14.25" customHeight="1" x14ac:dyDescent="0.2">
      <c r="A20" s="37" t="s">
        <v>21588</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V20" s="37">
        <v>0</v>
      </c>
      <c r="AW20" s="37">
        <v>0</v>
      </c>
      <c r="AX20" s="37">
        <v>0</v>
      </c>
      <c r="AY20" s="37">
        <v>0</v>
      </c>
      <c r="AZ20" s="37">
        <v>0</v>
      </c>
      <c r="BA20" s="38"/>
    </row>
    <row r="21" spans="1:54" ht="14.25" customHeight="1" x14ac:dyDescent="0.2">
      <c r="A21" s="37" t="s">
        <v>21589</v>
      </c>
      <c r="B21" s="37">
        <v>0</v>
      </c>
      <c r="C21" s="37">
        <v>0</v>
      </c>
      <c r="D21" s="37">
        <v>0</v>
      </c>
      <c r="E21" s="37">
        <v>0</v>
      </c>
      <c r="F21" s="37">
        <v>47.9</v>
      </c>
      <c r="G21" s="37">
        <v>0</v>
      </c>
      <c r="H21" s="37">
        <v>160</v>
      </c>
      <c r="I21" s="37">
        <v>0</v>
      </c>
      <c r="J21" s="37">
        <v>0</v>
      </c>
      <c r="K21" s="37">
        <v>482.2</v>
      </c>
      <c r="L21" s="37">
        <v>0</v>
      </c>
      <c r="M21" s="37">
        <v>86</v>
      </c>
      <c r="N21" s="37">
        <v>0</v>
      </c>
      <c r="O21" s="37">
        <v>0</v>
      </c>
      <c r="P21" s="37">
        <v>0</v>
      </c>
      <c r="Q21" s="37">
        <v>5</v>
      </c>
      <c r="R21" s="37">
        <v>0</v>
      </c>
      <c r="S21" s="37">
        <v>0</v>
      </c>
      <c r="T21" s="37">
        <v>0</v>
      </c>
      <c r="U21" s="37">
        <v>232.3</v>
      </c>
      <c r="V21" s="37">
        <v>115.3</v>
      </c>
      <c r="W21" s="37">
        <v>35.4</v>
      </c>
      <c r="X21" s="37">
        <v>15.7</v>
      </c>
      <c r="Y21" s="37">
        <v>77.400000000000006</v>
      </c>
      <c r="Z21" s="37">
        <v>0</v>
      </c>
      <c r="AA21" s="37">
        <v>0</v>
      </c>
      <c r="AB21" s="37">
        <v>0</v>
      </c>
      <c r="AC21" s="37">
        <v>0</v>
      </c>
      <c r="AD21" s="37">
        <v>0</v>
      </c>
      <c r="AE21" s="37">
        <v>0</v>
      </c>
      <c r="AF21" s="37">
        <v>12</v>
      </c>
      <c r="AG21" s="37">
        <v>142.5</v>
      </c>
      <c r="AH21" s="37">
        <v>0</v>
      </c>
      <c r="AI21" s="37">
        <v>0</v>
      </c>
      <c r="AJ21" s="37">
        <v>260.79999999999995</v>
      </c>
      <c r="AK21" s="37">
        <v>0</v>
      </c>
      <c r="AL21" s="37">
        <v>15.6</v>
      </c>
      <c r="AM21" s="37">
        <v>11.5</v>
      </c>
      <c r="AN21" s="37">
        <v>229.9</v>
      </c>
      <c r="AO21" s="37">
        <v>0</v>
      </c>
      <c r="AP21" s="37">
        <v>0</v>
      </c>
      <c r="AQ21" s="37">
        <v>0</v>
      </c>
      <c r="AR21" s="37">
        <v>0</v>
      </c>
      <c r="AS21" s="37">
        <v>0</v>
      </c>
      <c r="AT21" s="37">
        <v>0</v>
      </c>
      <c r="AU21" s="37">
        <v>173.5</v>
      </c>
      <c r="AV21" s="37">
        <v>0</v>
      </c>
      <c r="AW21" s="37">
        <v>22.7</v>
      </c>
      <c r="AX21" s="37">
        <v>0</v>
      </c>
      <c r="AY21" s="37">
        <v>0</v>
      </c>
      <c r="AZ21" s="37">
        <v>0</v>
      </c>
      <c r="BA21" s="38" t="s">
        <v>21673</v>
      </c>
      <c r="BB21" s="37">
        <f>SUM(B22:AZ22)</f>
        <v>1089418.4000000001</v>
      </c>
    </row>
    <row r="22" spans="1:54" ht="14.25" customHeight="1" x14ac:dyDescent="0.2">
      <c r="A22" s="2" t="s">
        <v>21674</v>
      </c>
      <c r="B22" s="37">
        <f t="shared" ref="B22:AZ22" si="0">SUM(B6:B21)</f>
        <v>2721.099999999999</v>
      </c>
      <c r="C22" s="37">
        <f t="shared" si="0"/>
        <v>29124.7</v>
      </c>
      <c r="D22" s="37">
        <f t="shared" si="0"/>
        <v>14769.5</v>
      </c>
      <c r="E22" s="37">
        <f t="shared" si="0"/>
        <v>26451.9</v>
      </c>
      <c r="F22" s="37">
        <f t="shared" si="0"/>
        <v>73283.100000000006</v>
      </c>
      <c r="G22" s="37">
        <f t="shared" si="0"/>
        <v>16564.599999999999</v>
      </c>
      <c r="H22" s="37">
        <f t="shared" si="0"/>
        <v>9398.1999999999989</v>
      </c>
      <c r="I22" s="37">
        <f t="shared" si="0"/>
        <v>39.5</v>
      </c>
      <c r="J22" s="37">
        <f t="shared" si="0"/>
        <v>3208.5</v>
      </c>
      <c r="K22" s="37">
        <f t="shared" si="0"/>
        <v>60121.099999999991</v>
      </c>
      <c r="L22" s="37">
        <f t="shared" si="0"/>
        <v>36625.4</v>
      </c>
      <c r="M22" s="37">
        <f t="shared" si="0"/>
        <v>2873.8999999999996</v>
      </c>
      <c r="N22" s="37">
        <f t="shared" si="0"/>
        <v>20381.900000000005</v>
      </c>
      <c r="O22" s="37">
        <f t="shared" si="0"/>
        <v>5194.5</v>
      </c>
      <c r="P22" s="37">
        <f t="shared" si="0"/>
        <v>44001.099999999991</v>
      </c>
      <c r="Q22" s="37">
        <f t="shared" si="0"/>
        <v>25919.4</v>
      </c>
      <c r="R22" s="37">
        <f t="shared" si="0"/>
        <v>16230.7</v>
      </c>
      <c r="S22" s="37">
        <f t="shared" si="0"/>
        <v>19495.5</v>
      </c>
      <c r="T22" s="37">
        <f t="shared" si="0"/>
        <v>23415.7</v>
      </c>
      <c r="U22" s="37">
        <f t="shared" si="0"/>
        <v>12771.7</v>
      </c>
      <c r="V22" s="37">
        <f t="shared" si="0"/>
        <v>14595.099999999999</v>
      </c>
      <c r="W22" s="37">
        <f t="shared" si="0"/>
        <v>4717.3</v>
      </c>
      <c r="X22" s="37">
        <f t="shared" si="0"/>
        <v>29175.200000000008</v>
      </c>
      <c r="Y22" s="37">
        <f t="shared" si="0"/>
        <v>17343.7</v>
      </c>
      <c r="Z22" s="37">
        <f t="shared" si="0"/>
        <v>21051.1</v>
      </c>
      <c r="AA22" s="37">
        <f t="shared" si="0"/>
        <v>14539.4</v>
      </c>
      <c r="AB22" s="37">
        <f t="shared" si="0"/>
        <v>6323.5</v>
      </c>
      <c r="AC22" s="37">
        <f t="shared" si="0"/>
        <v>34801.500000000007</v>
      </c>
      <c r="AD22" s="37">
        <f t="shared" si="0"/>
        <v>8641.2999999999993</v>
      </c>
      <c r="AE22" s="37">
        <f t="shared" si="0"/>
        <v>9462.3000000000011</v>
      </c>
      <c r="AF22" s="37">
        <f t="shared" si="0"/>
        <v>4497.2000000000007</v>
      </c>
      <c r="AG22" s="37">
        <f t="shared" si="0"/>
        <v>17175.400000000001</v>
      </c>
      <c r="AH22" s="37">
        <f t="shared" si="0"/>
        <v>8767.4</v>
      </c>
      <c r="AI22" s="37">
        <f t="shared" si="0"/>
        <v>11742.699999999999</v>
      </c>
      <c r="AJ22" s="37">
        <f t="shared" si="0"/>
        <v>40276.200000000012</v>
      </c>
      <c r="AK22" s="37">
        <f t="shared" si="0"/>
        <v>28236.699999999993</v>
      </c>
      <c r="AL22" s="37">
        <f t="shared" si="0"/>
        <v>27375.600000000006</v>
      </c>
      <c r="AM22" s="37">
        <f t="shared" si="0"/>
        <v>16782.399999999998</v>
      </c>
      <c r="AN22" s="37">
        <f t="shared" si="0"/>
        <v>47620.700000000004</v>
      </c>
      <c r="AO22" s="37">
        <f t="shared" si="0"/>
        <v>2003.2</v>
      </c>
      <c r="AP22" s="37">
        <f t="shared" si="0"/>
        <v>23975.9</v>
      </c>
      <c r="AQ22" s="37">
        <f t="shared" si="0"/>
        <v>4672.3999999999996</v>
      </c>
      <c r="AR22" s="37">
        <f t="shared" si="0"/>
        <v>21403.7</v>
      </c>
      <c r="AS22" s="37">
        <f t="shared" si="0"/>
        <v>124333.80000000005</v>
      </c>
      <c r="AT22" s="37">
        <f t="shared" si="0"/>
        <v>8941.5</v>
      </c>
      <c r="AU22" s="37">
        <f t="shared" si="0"/>
        <v>27948.69999999999</v>
      </c>
      <c r="AV22" s="37">
        <f t="shared" si="0"/>
        <v>795.29999999999973</v>
      </c>
      <c r="AW22" s="37">
        <f t="shared" si="0"/>
        <v>30966.000000000011</v>
      </c>
      <c r="AX22" s="37">
        <f t="shared" si="0"/>
        <v>15290.7</v>
      </c>
      <c r="AY22" s="37">
        <f t="shared" si="0"/>
        <v>14818.199999999999</v>
      </c>
      <c r="AZ22" s="37">
        <f t="shared" si="0"/>
        <v>8552.2999999999993</v>
      </c>
    </row>
    <row r="23" spans="1:54" ht="14.25" customHeight="1" x14ac:dyDescent="0.15">
      <c r="A23" s="2" t="s">
        <v>21675</v>
      </c>
      <c r="B23" s="38">
        <f t="shared" ref="B23:AZ23" si="1">B22/$BB$21</f>
        <v>2.497754765294949E-3</v>
      </c>
      <c r="C23" s="38">
        <f t="shared" si="1"/>
        <v>2.6734173022963444E-2</v>
      </c>
      <c r="D23" s="38">
        <f t="shared" si="1"/>
        <v>1.3557233841469906E-2</v>
      </c>
      <c r="E23" s="38">
        <f t="shared" si="1"/>
        <v>2.4280753840764942E-2</v>
      </c>
      <c r="F23" s="38">
        <f t="shared" si="1"/>
        <v>6.7268094609013396E-2</v>
      </c>
      <c r="G23" s="38">
        <f t="shared" si="1"/>
        <v>1.5204993783839153E-2</v>
      </c>
      <c r="H23" s="38">
        <f t="shared" si="1"/>
        <v>8.6268049080133018E-3</v>
      </c>
      <c r="I23" s="38">
        <f t="shared" si="1"/>
        <v>3.6257878515729119E-5</v>
      </c>
      <c r="J23" s="38">
        <f t="shared" si="1"/>
        <v>2.9451494485497947E-3</v>
      </c>
      <c r="K23" s="38">
        <f t="shared" si="1"/>
        <v>5.5186418734987384E-2</v>
      </c>
      <c r="L23" s="38">
        <f t="shared" si="1"/>
        <v>3.3619222880759123E-2</v>
      </c>
      <c r="M23" s="38">
        <f t="shared" si="1"/>
        <v>2.638013090287441E-3</v>
      </c>
      <c r="N23" s="38">
        <f t="shared" si="1"/>
        <v>1.8708973522018724E-2</v>
      </c>
      <c r="O23" s="38">
        <f t="shared" si="1"/>
        <v>4.7681405050621498E-3</v>
      </c>
      <c r="P23" s="38">
        <f t="shared" si="1"/>
        <v>4.0389532616669575E-2</v>
      </c>
      <c r="Q23" s="38">
        <f t="shared" si="1"/>
        <v>2.3791960921533909E-2</v>
      </c>
      <c r="R23" s="38">
        <f t="shared" si="1"/>
        <v>1.489849997025936E-2</v>
      </c>
      <c r="S23" s="38">
        <f t="shared" si="1"/>
        <v>1.7895328369706257E-2</v>
      </c>
      <c r="T23" s="38">
        <f t="shared" si="1"/>
        <v>2.1493762176221731E-2</v>
      </c>
      <c r="U23" s="38">
        <f t="shared" si="1"/>
        <v>1.1723411317451585E-2</v>
      </c>
      <c r="V23" s="38">
        <f t="shared" si="1"/>
        <v>1.3397148423415647E-2</v>
      </c>
      <c r="W23" s="38">
        <f t="shared" si="1"/>
        <v>4.3301086157531395E-3</v>
      </c>
      <c r="X23" s="38">
        <f t="shared" si="1"/>
        <v>2.6780528032205077E-2</v>
      </c>
      <c r="Y23" s="38">
        <f t="shared" si="1"/>
        <v>1.5920146015525348E-2</v>
      </c>
      <c r="Z23" s="38">
        <f t="shared" si="1"/>
        <v>1.9323246238543423E-2</v>
      </c>
      <c r="AA23" s="38">
        <f t="shared" si="1"/>
        <v>1.3346020225103594E-2</v>
      </c>
      <c r="AB23" s="38">
        <f t="shared" si="1"/>
        <v>5.804473285929446E-3</v>
      </c>
      <c r="AC23" s="38">
        <f t="shared" si="1"/>
        <v>3.1945026814307526E-2</v>
      </c>
      <c r="AD23" s="38">
        <f t="shared" si="1"/>
        <v>7.9320305219739255E-3</v>
      </c>
      <c r="AE23" s="38">
        <f t="shared" si="1"/>
        <v>8.6856436425160437E-3</v>
      </c>
      <c r="AF23" s="38">
        <f t="shared" si="1"/>
        <v>4.1280742091376462E-3</v>
      </c>
      <c r="AG23" s="38">
        <f t="shared" si="1"/>
        <v>1.5765659915419089E-2</v>
      </c>
      <c r="AH23" s="38">
        <f t="shared" si="1"/>
        <v>8.0477803569317333E-3</v>
      </c>
      <c r="AI23" s="38">
        <f t="shared" si="1"/>
        <v>1.0778870634092464E-2</v>
      </c>
      <c r="AJ23" s="38">
        <f t="shared" si="1"/>
        <v>3.6970368776587589E-2</v>
      </c>
      <c r="AK23" s="38">
        <f t="shared" si="1"/>
        <v>2.5919059197090841E-2</v>
      </c>
      <c r="AL23" s="38">
        <f t="shared" si="1"/>
        <v>2.5128637445447959E-2</v>
      </c>
      <c r="AM23" s="38">
        <f t="shared" si="1"/>
        <v>1.5404916972211958E-2</v>
      </c>
      <c r="AN23" s="38">
        <f t="shared" si="1"/>
        <v>4.3712039378075496E-2</v>
      </c>
      <c r="AO23" s="38">
        <f t="shared" si="1"/>
        <v>1.8387792972837614E-3</v>
      </c>
      <c r="AP23" s="38">
        <f t="shared" si="1"/>
        <v>2.2007981506462531E-2</v>
      </c>
      <c r="AQ23" s="38">
        <f t="shared" si="1"/>
        <v>4.2888939639719684E-3</v>
      </c>
      <c r="AR23" s="38">
        <f t="shared" si="1"/>
        <v>1.964690517435725E-2</v>
      </c>
      <c r="AS23" s="38">
        <f t="shared" si="1"/>
        <v>0.11412860293161932</v>
      </c>
      <c r="AT23" s="38">
        <f t="shared" si="1"/>
        <v>8.2075903986934661E-3</v>
      </c>
      <c r="AU23" s="38">
        <f t="shared" si="1"/>
        <v>2.5654697956267295E-2</v>
      </c>
      <c r="AV23" s="38">
        <f t="shared" si="1"/>
        <v>7.3002255148251545E-4</v>
      </c>
      <c r="AW23" s="38">
        <f t="shared" si="1"/>
        <v>2.842434091438148E-2</v>
      </c>
      <c r="AX23" s="38">
        <f t="shared" si="1"/>
        <v>1.4035654253682514E-2</v>
      </c>
      <c r="AY23" s="38">
        <f t="shared" si="1"/>
        <v>1.3601936592956386E-2</v>
      </c>
      <c r="AZ23" s="38">
        <f t="shared" si="1"/>
        <v>7.8503355551916496E-3</v>
      </c>
    </row>
    <row r="24" spans="1:54" ht="14.25" customHeight="1" x14ac:dyDescent="0.15"/>
    <row r="25" spans="1:54" ht="14.25" customHeight="1" x14ac:dyDescent="0.15"/>
    <row r="26" spans="1:54" ht="14.25" customHeight="1" x14ac:dyDescent="0.2">
      <c r="A26" s="2" t="s">
        <v>76</v>
      </c>
      <c r="B26" s="37" t="str">
        <f>About!B2</f>
        <v>VA</v>
      </c>
    </row>
    <row r="27" spans="1:54" ht="14.25" customHeight="1" x14ac:dyDescent="0.2">
      <c r="A27" s="2" t="s">
        <v>21675</v>
      </c>
      <c r="B27" s="37">
        <f>SUMIFS(B23:AZ23,B5:AZ5,B26)</f>
        <v>2.5654697956267295E-2</v>
      </c>
    </row>
    <row r="28" spans="1:54" ht="14.25" customHeight="1" x14ac:dyDescent="0.15"/>
    <row r="29" spans="1:54" ht="14.25" customHeight="1" x14ac:dyDescent="0.15"/>
    <row r="30" spans="1:54" ht="14.25" customHeight="1" x14ac:dyDescent="0.15"/>
    <row r="31" spans="1:54" ht="14.25" customHeight="1" x14ac:dyDescent="0.15"/>
    <row r="32" spans="1:54" ht="14.25" customHeight="1" x14ac:dyDescent="0.15"/>
    <row r="33" spans="1:1" ht="14.25" customHeight="1" x14ac:dyDescent="0.15"/>
    <row r="34" spans="1:1" ht="14.25" customHeight="1" x14ac:dyDescent="0.15"/>
    <row r="35" spans="1:1" ht="14.25" customHeight="1" x14ac:dyDescent="0.15"/>
    <row r="36" spans="1:1" ht="14.25" customHeight="1" x14ac:dyDescent="0.15"/>
    <row r="37" spans="1:1" ht="14.25" customHeight="1" x14ac:dyDescent="0.15"/>
    <row r="38" spans="1:1" ht="14.25" customHeight="1" x14ac:dyDescent="0.15"/>
    <row r="39" spans="1:1" ht="14.25" customHeight="1" x14ac:dyDescent="0.15"/>
    <row r="40" spans="1:1" ht="14.25" customHeight="1" x14ac:dyDescent="0.15"/>
    <row r="41" spans="1:1" ht="14.25" customHeight="1" x14ac:dyDescent="0.15"/>
    <row r="42" spans="1:1" ht="14.25" customHeight="1" x14ac:dyDescent="0.15">
      <c r="A42" s="38"/>
    </row>
    <row r="43" spans="1:1" ht="14.25" customHeight="1" x14ac:dyDescent="0.15"/>
    <row r="44" spans="1:1" ht="14.25" customHeight="1" x14ac:dyDescent="0.15"/>
    <row r="45" spans="1:1" ht="14.25" customHeight="1" x14ac:dyDescent="0.15"/>
    <row r="46" spans="1:1" ht="14.25" customHeight="1" x14ac:dyDescent="0.15"/>
    <row r="47" spans="1:1" ht="14.25" customHeight="1" x14ac:dyDescent="0.15"/>
    <row r="48" spans="1:1"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AC1000"/>
  <sheetViews>
    <sheetView workbookViewId="0">
      <selection activeCell="G20" sqref="G20"/>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39" t="s">
        <v>21585</v>
      </c>
      <c r="B1" s="39" t="s">
        <v>21607</v>
      </c>
      <c r="C1" s="39">
        <v>0</v>
      </c>
      <c r="D1" s="39">
        <v>999999999</v>
      </c>
      <c r="E1" s="5"/>
      <c r="F1" s="5"/>
      <c r="G1" s="5"/>
      <c r="H1" s="5"/>
      <c r="I1" s="5"/>
    </row>
    <row r="2" spans="1:29" x14ac:dyDescent="0.2">
      <c r="A2" s="40"/>
      <c r="B2" s="40" t="s">
        <v>21676</v>
      </c>
      <c r="C2" s="41">
        <f>PERCENTILE('Annual Additions'!$C$2:$C$117,percentile)</f>
        <v>15232.800000000001</v>
      </c>
      <c r="D2" s="41">
        <f>C2</f>
        <v>15232.800000000001</v>
      </c>
      <c r="E2" s="5"/>
      <c r="F2" s="5"/>
      <c r="G2" s="5"/>
      <c r="H2" s="5"/>
      <c r="I2" s="5"/>
    </row>
    <row r="3" spans="1:29" x14ac:dyDescent="0.2">
      <c r="A3" s="39" t="s">
        <v>47</v>
      </c>
      <c r="B3" s="39" t="s">
        <v>21607</v>
      </c>
      <c r="C3" s="39">
        <v>0</v>
      </c>
      <c r="D3" s="39">
        <v>999999999</v>
      </c>
      <c r="E3" s="5"/>
      <c r="F3" s="5"/>
      <c r="G3" s="5"/>
      <c r="H3" s="5"/>
      <c r="I3" s="5"/>
    </row>
    <row r="4" spans="1:29" x14ac:dyDescent="0.2">
      <c r="A4" s="40"/>
      <c r="B4" s="40" t="s">
        <v>21676</v>
      </c>
      <c r="C4" s="42">
        <f>PERCENTILE('Annual Additions'!$D$2:$D$117,percentile)</f>
        <v>38546.600000000013</v>
      </c>
      <c r="D4" s="42">
        <f>C4</f>
        <v>38546.600000000013</v>
      </c>
      <c r="E4" s="5"/>
      <c r="F4" s="5"/>
      <c r="G4" s="5"/>
      <c r="H4" s="5"/>
      <c r="I4" s="5"/>
    </row>
    <row r="5" spans="1:29" x14ac:dyDescent="0.2">
      <c r="A5" s="39" t="s">
        <v>48</v>
      </c>
      <c r="B5" s="39" t="s">
        <v>21607</v>
      </c>
      <c r="C5" s="39">
        <v>0</v>
      </c>
      <c r="D5" s="39">
        <v>999999999</v>
      </c>
      <c r="E5" s="5"/>
      <c r="F5" s="5"/>
      <c r="G5" s="5"/>
      <c r="H5" s="5"/>
      <c r="I5" s="5"/>
    </row>
    <row r="6" spans="1:29" x14ac:dyDescent="0.2">
      <c r="A6" s="40"/>
      <c r="B6" s="40" t="s">
        <v>21676</v>
      </c>
      <c r="C6" s="40">
        <f>PERCENTILE('Annual Additions'!$E$2:$E$117,percentile)</f>
        <v>9372.4</v>
      </c>
      <c r="D6" s="40">
        <f>C6</f>
        <v>9372.4</v>
      </c>
      <c r="E6" s="5"/>
      <c r="F6" s="5"/>
      <c r="G6" s="5"/>
      <c r="H6" s="5"/>
      <c r="I6" s="5"/>
    </row>
    <row r="7" spans="1:29" x14ac:dyDescent="0.2">
      <c r="A7" s="39" t="s">
        <v>50</v>
      </c>
      <c r="B7" s="39" t="s">
        <v>21607</v>
      </c>
      <c r="C7" s="39">
        <v>0</v>
      </c>
      <c r="D7" s="39">
        <v>999999999</v>
      </c>
      <c r="E7" s="5"/>
      <c r="F7" s="5"/>
      <c r="G7" s="5"/>
      <c r="H7" s="5"/>
      <c r="I7" s="5"/>
    </row>
    <row r="8" spans="1:29" x14ac:dyDescent="0.2">
      <c r="A8" s="40"/>
      <c r="B8" s="40" t="s">
        <v>21676</v>
      </c>
      <c r="C8" s="42">
        <f>Hydro!A14</f>
        <v>646</v>
      </c>
      <c r="D8" s="42">
        <f>C8</f>
        <v>646</v>
      </c>
      <c r="E8" s="5"/>
      <c r="F8" s="5"/>
      <c r="G8" s="5"/>
      <c r="H8" s="5"/>
      <c r="I8" s="5"/>
      <c r="J8" s="5"/>
      <c r="K8" s="5"/>
    </row>
    <row r="9" spans="1:29" x14ac:dyDescent="0.2">
      <c r="A9" s="39" t="s">
        <v>54</v>
      </c>
      <c r="B9" s="39" t="s">
        <v>21607</v>
      </c>
      <c r="C9" s="39">
        <v>0</v>
      </c>
      <c r="D9" s="39">
        <v>999999999</v>
      </c>
      <c r="E9" s="5"/>
      <c r="F9" s="5"/>
      <c r="G9" s="5"/>
      <c r="H9" s="29"/>
      <c r="I9" s="29"/>
      <c r="J9" s="29"/>
      <c r="K9" s="5"/>
    </row>
    <row r="10" spans="1:29" x14ac:dyDescent="0.2">
      <c r="A10" s="40"/>
      <c r="B10" s="40" t="s">
        <v>21676</v>
      </c>
      <c r="C10" s="29">
        <v>40000</v>
      </c>
      <c r="D10" s="29">
        <v>40000</v>
      </c>
      <c r="E10" s="29"/>
      <c r="F10" s="29"/>
      <c r="G10" s="29"/>
      <c r="H10" s="29"/>
      <c r="I10" s="29"/>
      <c r="J10" s="29"/>
    </row>
    <row r="11" spans="1:29"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c r="J11" s="5"/>
      <c r="K11" s="29"/>
      <c r="L11" s="29"/>
      <c r="M11" s="29"/>
      <c r="N11" s="29"/>
      <c r="O11" s="29"/>
      <c r="P11" s="29"/>
      <c r="Q11" s="29"/>
      <c r="R11" s="29"/>
      <c r="S11" s="29"/>
      <c r="T11" s="29"/>
      <c r="U11" s="29"/>
      <c r="V11" s="29"/>
      <c r="W11" s="29"/>
      <c r="X11" s="29"/>
      <c r="Y11" s="29"/>
      <c r="Z11" s="29"/>
      <c r="AA11" s="29"/>
      <c r="AB11" s="29"/>
      <c r="AC11" s="29"/>
    </row>
    <row r="12" spans="1:29" x14ac:dyDescent="0.2">
      <c r="A12" s="40"/>
      <c r="B12" s="40" t="s">
        <v>21676</v>
      </c>
      <c r="C12" s="40">
        <f t="array" ref="C12">TREND(D12:E12,D11:E11,C11)</f>
        <v>475.00000000000091</v>
      </c>
      <c r="D12" s="40">
        <f>'Solar PV'!F3*1000</f>
        <v>1000</v>
      </c>
      <c r="E12" s="40">
        <f>'Solar PV'!F4*1000</f>
        <v>5200</v>
      </c>
      <c r="F12" s="40">
        <f>'Solar PV'!F5*1000</f>
        <v>15000</v>
      </c>
      <c r="G12" s="42">
        <f t="shared" ref="G12:H12" si="1">F12*2</f>
        <v>30000</v>
      </c>
      <c r="H12" s="42">
        <f t="shared" si="1"/>
        <v>60000</v>
      </c>
      <c r="I12" s="29">
        <f>H12</f>
        <v>60000</v>
      </c>
      <c r="J12" s="5"/>
      <c r="K12" s="29"/>
      <c r="L12" s="29"/>
      <c r="M12" s="29"/>
      <c r="N12" s="29"/>
      <c r="O12" s="29"/>
      <c r="P12" s="29"/>
      <c r="Q12" s="29"/>
      <c r="R12" s="29"/>
      <c r="S12" s="29"/>
      <c r="T12" s="29"/>
      <c r="U12" s="29"/>
      <c r="V12" s="29"/>
      <c r="W12" s="29"/>
      <c r="X12" s="29"/>
      <c r="Y12" s="29"/>
      <c r="Z12" s="29"/>
      <c r="AA12" s="29"/>
      <c r="AB12" s="29"/>
      <c r="AC12" s="29"/>
    </row>
    <row r="13" spans="1:29" x14ac:dyDescent="0.2">
      <c r="A13" s="39" t="s">
        <v>60</v>
      </c>
      <c r="B13" s="3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x14ac:dyDescent="0.2">
      <c r="A14" s="40"/>
      <c r="B14" s="40" t="s">
        <v>21676</v>
      </c>
      <c r="C14" s="43">
        <f>MAX('Annual Additions'!$H$2:$H$117)</f>
        <v>820.19999999999993</v>
      </c>
      <c r="D14" s="40">
        <f>C14</f>
        <v>820.19999999999993</v>
      </c>
      <c r="E14" s="5"/>
      <c r="F14" s="5"/>
      <c r="G14" s="5"/>
      <c r="H14" s="5"/>
      <c r="I14" s="5"/>
    </row>
    <row r="15" spans="1:29" x14ac:dyDescent="0.2">
      <c r="A15" s="39" t="s">
        <v>62</v>
      </c>
      <c r="B15" s="39" t="s">
        <v>21607</v>
      </c>
      <c r="C15" s="39">
        <v>0</v>
      </c>
      <c r="D15" s="39">
        <v>999999999</v>
      </c>
      <c r="E15" s="5"/>
      <c r="F15" s="5"/>
      <c r="G15" s="5"/>
      <c r="H15" s="5"/>
      <c r="I15" s="5"/>
    </row>
    <row r="16" spans="1:29" x14ac:dyDescent="0.2">
      <c r="A16" s="40"/>
      <c r="B16" s="40" t="s">
        <v>21676</v>
      </c>
      <c r="C16" s="40">
        <f>PERCENTILE('Annual Additions'!$I$2:$I$117,percentile)</f>
        <v>743.99999999999886</v>
      </c>
      <c r="D16" s="40">
        <f>C16</f>
        <v>743.99999999999886</v>
      </c>
      <c r="E16" s="5"/>
      <c r="F16" s="5"/>
      <c r="G16" s="5"/>
      <c r="H16" s="5"/>
      <c r="I16" s="5"/>
    </row>
    <row r="17" spans="1:9" x14ac:dyDescent="0.2">
      <c r="A17" s="39" t="s">
        <v>63</v>
      </c>
      <c r="B17" s="39" t="s">
        <v>21607</v>
      </c>
      <c r="C17" s="39">
        <v>0</v>
      </c>
      <c r="D17" s="39">
        <v>999999999</v>
      </c>
      <c r="E17" s="5"/>
      <c r="F17" s="5"/>
      <c r="G17" s="5"/>
      <c r="H17" s="5"/>
      <c r="I17" s="5"/>
    </row>
    <row r="18" spans="1:9" x14ac:dyDescent="0.2">
      <c r="A18" s="40"/>
      <c r="B18" s="40" t="s">
        <v>21676</v>
      </c>
      <c r="C18" s="40">
        <f>PERCENTILE('Annual Additions'!$J$2:$J$117,percentile)</f>
        <v>267.3</v>
      </c>
      <c r="D18" s="40">
        <f>C18</f>
        <v>267.3</v>
      </c>
      <c r="E18" s="5"/>
      <c r="F18" s="5"/>
      <c r="G18" s="5"/>
      <c r="H18" s="5"/>
      <c r="I18" s="5"/>
    </row>
    <row r="19" spans="1:9" x14ac:dyDescent="0.2">
      <c r="A19" s="39" t="s">
        <v>65</v>
      </c>
      <c r="B19" s="39" t="s">
        <v>21607</v>
      </c>
      <c r="C19" s="39">
        <v>0</v>
      </c>
      <c r="D19" s="39">
        <v>999999999</v>
      </c>
      <c r="E19" s="5"/>
      <c r="F19" s="5"/>
      <c r="G19" s="5"/>
      <c r="H19" s="5"/>
      <c r="I19" s="5"/>
    </row>
    <row r="20" spans="1:9" x14ac:dyDescent="0.2">
      <c r="A20" s="40"/>
      <c r="B20" s="40" t="s">
        <v>21676</v>
      </c>
      <c r="C20" s="40">
        <f>PERCENTILE('Annual Additions'!$K$2:$K$117,percentile)</f>
        <v>4354.5</v>
      </c>
      <c r="D20" s="40">
        <f>C20</f>
        <v>4354.5</v>
      </c>
      <c r="E20" s="5"/>
      <c r="F20" s="5"/>
      <c r="G20" s="5"/>
      <c r="H20" s="5"/>
      <c r="I20" s="5"/>
    </row>
    <row r="21" spans="1:9" ht="15.75" customHeight="1" x14ac:dyDescent="0.2">
      <c r="A21" s="39" t="s">
        <v>66</v>
      </c>
      <c r="B21" s="39" t="s">
        <v>21607</v>
      </c>
      <c r="C21" s="39">
        <v>0</v>
      </c>
      <c r="D21" s="39">
        <v>999999999</v>
      </c>
      <c r="E21" s="5"/>
      <c r="F21" s="5"/>
      <c r="G21" s="5"/>
      <c r="H21" s="5"/>
      <c r="I21" s="5"/>
    </row>
    <row r="22" spans="1:9" ht="15.75" customHeight="1" x14ac:dyDescent="0.2">
      <c r="A22" s="40"/>
      <c r="B22" s="40" t="s">
        <v>21676</v>
      </c>
      <c r="C22" s="40">
        <f>PERCENTILE('Annual Additions'!$L$2:$L$117,percentile)</f>
        <v>19220.299999999959</v>
      </c>
      <c r="D22" s="40">
        <f>C22</f>
        <v>19220.299999999959</v>
      </c>
      <c r="E22" s="5"/>
      <c r="F22" s="5"/>
      <c r="G22" s="5"/>
      <c r="H22" s="5"/>
      <c r="I22" s="5"/>
    </row>
    <row r="23" spans="1:9" ht="15.75" customHeight="1" x14ac:dyDescent="0.2">
      <c r="A23" s="39" t="s">
        <v>21586</v>
      </c>
      <c r="B23" s="39" t="s">
        <v>21607</v>
      </c>
      <c r="C23" s="39">
        <v>0</v>
      </c>
      <c r="D23" s="39">
        <v>999999999</v>
      </c>
      <c r="E23" s="5"/>
      <c r="F23" s="5"/>
      <c r="G23" s="5"/>
      <c r="H23" s="5"/>
      <c r="I23" s="5"/>
    </row>
    <row r="24" spans="1:9" ht="15.75" customHeight="1" x14ac:dyDescent="0.2">
      <c r="A24" s="40"/>
      <c r="B24" s="40" t="s">
        <v>21676</v>
      </c>
      <c r="C24" s="42">
        <f>PERCENTILE('Annual Additions'!M2:M117,percentile)</f>
        <v>1440</v>
      </c>
      <c r="D24" s="29">
        <f>C24</f>
        <v>1440</v>
      </c>
      <c r="E24" s="5"/>
      <c r="F24" s="5"/>
      <c r="G24" s="5"/>
      <c r="H24" s="5"/>
      <c r="I24" s="5"/>
    </row>
    <row r="25" spans="1:9" ht="15.75" customHeight="1" x14ac:dyDescent="0.2">
      <c r="A25" s="39" t="s">
        <v>21672</v>
      </c>
      <c r="B25" s="39" t="s">
        <v>21607</v>
      </c>
      <c r="C25" s="5">
        <v>0</v>
      </c>
      <c r="D25" s="44">
        <f t="shared" ref="D25:E25" si="2">D11</f>
        <v>1000</v>
      </c>
      <c r="E25" s="44">
        <f t="shared" si="2"/>
        <v>9000</v>
      </c>
      <c r="F25" s="44">
        <f>G11</f>
        <v>100000</v>
      </c>
      <c r="G25" s="39">
        <v>999999999</v>
      </c>
      <c r="H25" s="5"/>
      <c r="I25" s="5"/>
    </row>
    <row r="26" spans="1:9" ht="15.75" customHeight="1" x14ac:dyDescent="0.2">
      <c r="A26" s="40"/>
      <c r="B26" s="40" t="s">
        <v>21676</v>
      </c>
      <c r="C26" s="42">
        <f t="shared" ref="C26:E26" si="3">C12*($G$26/$H$12)</f>
        <v>175.82679166666696</v>
      </c>
      <c r="D26" s="42">
        <f t="shared" si="3"/>
        <v>370.16166666666663</v>
      </c>
      <c r="E26" s="42">
        <f t="shared" si="3"/>
        <v>1924.8406666666663</v>
      </c>
      <c r="F26" s="42">
        <f>G12*($G$26/$H$12)</f>
        <v>11104.849999999999</v>
      </c>
      <c r="G26" s="42">
        <f>8883.88*About!B24</f>
        <v>22209.699999999997</v>
      </c>
      <c r="H26" s="5"/>
      <c r="I26" s="5"/>
    </row>
    <row r="27" spans="1:9" ht="15.75" customHeight="1" x14ac:dyDescent="0.2">
      <c r="A27" s="39" t="s">
        <v>21587</v>
      </c>
      <c r="B27" s="39" t="s">
        <v>21607</v>
      </c>
      <c r="C27" s="39">
        <v>0</v>
      </c>
      <c r="D27" s="39">
        <v>999999999</v>
      </c>
      <c r="E27" s="5"/>
      <c r="F27" s="5"/>
      <c r="G27" s="5"/>
      <c r="H27" s="5"/>
      <c r="I27" s="5"/>
    </row>
    <row r="28" spans="1:9" ht="15.75" customHeight="1" x14ac:dyDescent="0.2">
      <c r="A28" s="40"/>
      <c r="B28" s="40" t="s">
        <v>21676</v>
      </c>
      <c r="C28" s="40">
        <v>0</v>
      </c>
      <c r="D28" s="40">
        <v>0</v>
      </c>
      <c r="E28" s="5"/>
      <c r="F28" s="5"/>
      <c r="G28" s="5"/>
      <c r="H28" s="5"/>
      <c r="I28" s="5"/>
    </row>
    <row r="29" spans="1:9" ht="15.75" customHeight="1" x14ac:dyDescent="0.2">
      <c r="A29" s="39" t="s">
        <v>21588</v>
      </c>
      <c r="B29" s="39" t="s">
        <v>21607</v>
      </c>
      <c r="C29" s="39">
        <v>0</v>
      </c>
      <c r="D29" s="39">
        <v>999999999</v>
      </c>
      <c r="E29" s="5"/>
      <c r="F29" s="5"/>
      <c r="G29" s="5"/>
      <c r="H29" s="5"/>
      <c r="I29" s="5"/>
    </row>
    <row r="30" spans="1:9" ht="15.75" customHeight="1" x14ac:dyDescent="0.2">
      <c r="A30" s="40"/>
      <c r="B30" s="40" t="s">
        <v>21676</v>
      </c>
      <c r="C30" s="40">
        <v>0</v>
      </c>
      <c r="D30" s="40">
        <v>0</v>
      </c>
      <c r="E30" s="5"/>
      <c r="F30" s="5"/>
      <c r="G30" s="5"/>
      <c r="H30" s="5"/>
      <c r="I30" s="5"/>
    </row>
    <row r="31" spans="1:9" ht="15.75" customHeight="1" x14ac:dyDescent="0.2">
      <c r="A31" s="39" t="s">
        <v>21589</v>
      </c>
      <c r="B31" s="39" t="s">
        <v>21607</v>
      </c>
      <c r="C31" s="39">
        <v>0</v>
      </c>
      <c r="D31" s="39">
        <v>999999999</v>
      </c>
      <c r="E31" s="5"/>
      <c r="F31" s="5"/>
      <c r="G31" s="5"/>
      <c r="H31" s="5"/>
      <c r="I31" s="5"/>
    </row>
    <row r="32" spans="1:9" ht="15.75" customHeight="1" x14ac:dyDescent="0.2">
      <c r="A32" s="40"/>
      <c r="B32" s="40" t="s">
        <v>21676</v>
      </c>
      <c r="C32" s="40">
        <f>PERCENTILE('Annual Additions'!$P$2:$P$117,percentile)</f>
        <v>352</v>
      </c>
      <c r="D32" s="40">
        <f>C32</f>
        <v>352</v>
      </c>
      <c r="E32" s="5"/>
      <c r="F32" s="5"/>
      <c r="G32" s="5"/>
      <c r="H32" s="5"/>
      <c r="I32" s="5"/>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I1000"/>
  <sheetViews>
    <sheetView tabSelected="1" workbookViewId="0">
      <selection activeCell="R25" sqref="R25"/>
    </sheetView>
  </sheetViews>
  <sheetFormatPr baseColWidth="10" defaultColWidth="12.6640625" defaultRowHeight="15" customHeight="1" x14ac:dyDescent="0.15"/>
  <cols>
    <col min="1" max="1" width="20.6640625" customWidth="1"/>
    <col min="2" max="2" width="24.6640625" customWidth="1"/>
    <col min="3" max="26" width="8.6640625" customWidth="1"/>
  </cols>
  <sheetData>
    <row r="1" spans="1:9" ht="14.25" customHeight="1" x14ac:dyDescent="0.2">
      <c r="A1" s="39" t="s">
        <v>21585</v>
      </c>
      <c r="B1" s="39" t="s">
        <v>21607</v>
      </c>
      <c r="C1" s="39">
        <v>0</v>
      </c>
      <c r="D1" s="39">
        <v>999999999</v>
      </c>
    </row>
    <row r="2" spans="1:9" ht="14.25" customHeight="1" x14ac:dyDescent="0.2">
      <c r="A2" s="40"/>
      <c r="B2" s="40" t="s">
        <v>21676</v>
      </c>
      <c r="C2" s="42">
        <f>'MCGLT National'!C2*'2019 State Capacity Calcs'!$B$27</f>
        <v>390.79288302822846</v>
      </c>
      <c r="D2" s="42">
        <f>'MCGLT National'!D2*'2019 State Capacity Calcs'!$B$27</f>
        <v>390.79288302822846</v>
      </c>
    </row>
    <row r="3" spans="1:9" ht="14.25" customHeight="1" x14ac:dyDescent="0.2">
      <c r="A3" s="39" t="s">
        <v>47</v>
      </c>
      <c r="B3" s="39" t="s">
        <v>21607</v>
      </c>
      <c r="C3" s="39">
        <v>0</v>
      </c>
      <c r="D3" s="39">
        <v>999999999</v>
      </c>
    </row>
    <row r="4" spans="1:9" ht="14.25" customHeight="1" x14ac:dyDescent="0.2">
      <c r="A4" s="40"/>
      <c r="B4" s="40" t="s">
        <v>21676</v>
      </c>
      <c r="C4" s="42">
        <f>'MCGLT National'!C4*'2019 State Capacity Calcs'!$B$27</f>
        <v>988.90138024105329</v>
      </c>
      <c r="D4" s="42">
        <f>'MCGLT National'!D4*'2019 State Capacity Calcs'!$B$27</f>
        <v>988.90138024105329</v>
      </c>
    </row>
    <row r="5" spans="1:9" ht="14.25" customHeight="1" x14ac:dyDescent="0.2">
      <c r="A5" s="39" t="s">
        <v>48</v>
      </c>
      <c r="B5" s="39" t="s">
        <v>21607</v>
      </c>
      <c r="C5" s="39">
        <v>0</v>
      </c>
      <c r="D5" s="39">
        <v>999999999</v>
      </c>
    </row>
    <row r="6" spans="1:9" ht="14.25" customHeight="1" x14ac:dyDescent="0.2">
      <c r="A6" s="40"/>
      <c r="B6" s="40" t="s">
        <v>21676</v>
      </c>
      <c r="C6" s="42">
        <f>'MCGLT National'!C6*'2019 State Capacity Calcs'!$B$27</f>
        <v>240.44609112531958</v>
      </c>
      <c r="D6" s="42">
        <f>'MCGLT National'!D6*'2019 State Capacity Calcs'!$B$27</f>
        <v>240.44609112531958</v>
      </c>
    </row>
    <row r="7" spans="1:9" ht="14.25" customHeight="1" x14ac:dyDescent="0.2">
      <c r="A7" s="39" t="s">
        <v>50</v>
      </c>
      <c r="B7" s="39" t="s">
        <v>21607</v>
      </c>
      <c r="C7" s="39">
        <v>0</v>
      </c>
      <c r="D7" s="39">
        <v>999999999</v>
      </c>
    </row>
    <row r="8" spans="1:9" ht="14.25" customHeight="1" x14ac:dyDescent="0.2">
      <c r="A8" s="40"/>
      <c r="B8" s="40" t="s">
        <v>21676</v>
      </c>
      <c r="C8" s="42">
        <f>'MCGLT National'!C8*'2019 State Capacity Calcs'!$B$27</f>
        <v>16.572934879748672</v>
      </c>
      <c r="D8" s="42">
        <f>'MCGLT National'!D8*'2019 State Capacity Calcs'!$B$27</f>
        <v>16.572934879748672</v>
      </c>
      <c r="E8" s="5"/>
      <c r="F8" s="5"/>
      <c r="G8" s="5"/>
      <c r="H8" s="5"/>
      <c r="I8" s="5"/>
    </row>
    <row r="9" spans="1:9" ht="14.25" customHeight="1" x14ac:dyDescent="0.2">
      <c r="A9" s="39" t="s">
        <v>54</v>
      </c>
      <c r="B9" s="39" t="s">
        <v>21607</v>
      </c>
      <c r="C9" s="39">
        <v>0</v>
      </c>
      <c r="D9" s="39">
        <v>999999999</v>
      </c>
      <c r="E9" s="5"/>
      <c r="F9" s="5"/>
      <c r="G9" s="5"/>
      <c r="H9" s="29"/>
      <c r="I9" s="29"/>
    </row>
    <row r="10" spans="1:9" ht="14.25" customHeight="1" x14ac:dyDescent="0.2">
      <c r="A10" s="40"/>
      <c r="B10" s="40" t="s">
        <v>21676</v>
      </c>
      <c r="C10" s="42">
        <f>'MCGLT National'!C10*'2019 State Capacity Calcs'!$B$27</f>
        <v>1026.1879182506918</v>
      </c>
      <c r="D10" s="42">
        <f>'MCGLT National'!D10*'2019 State Capacity Calcs'!$B$27</f>
        <v>1026.1879182506918</v>
      </c>
      <c r="E10" s="29"/>
      <c r="F10" s="29"/>
      <c r="G10" s="29"/>
      <c r="H10" s="29"/>
      <c r="I10" s="29"/>
    </row>
    <row r="11" spans="1:9" ht="14.25" customHeight="1"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row>
    <row r="12" spans="1:9" ht="14.25" customHeight="1" x14ac:dyDescent="0.2">
      <c r="A12" s="40"/>
      <c r="B12" s="40" t="s">
        <v>21676</v>
      </c>
      <c r="C12" s="42">
        <f>'MCGLT National'!C12*'2019 State Capacity Calcs'!$B$27</f>
        <v>12.185981529226989</v>
      </c>
      <c r="D12" s="42">
        <f>'MCGLT National'!D12*'2019 State Capacity Calcs'!$B$27</f>
        <v>25.654697956267295</v>
      </c>
      <c r="E12" s="42">
        <f>'MCGLT National'!E12*'2019 State Capacity Calcs'!$B$27</f>
        <v>133.40442937258993</v>
      </c>
      <c r="F12" s="42">
        <f>'MCGLT National'!F12*'2019 State Capacity Calcs'!$B$27</f>
        <v>384.82046934400944</v>
      </c>
      <c r="G12" s="42">
        <f>'MCGLT National'!G12*'2019 State Capacity Calcs'!$B$27</f>
        <v>769.64093868801888</v>
      </c>
      <c r="H12" s="42">
        <f>'MCGLT National'!H12*'2019 State Capacity Calcs'!$B$27</f>
        <v>1539.2818773760378</v>
      </c>
      <c r="I12" s="42">
        <f>'MCGLT National'!I12*'2019 State Capacity Calcs'!$B$27</f>
        <v>1539.2818773760378</v>
      </c>
    </row>
    <row r="13" spans="1:9" ht="14.25" customHeight="1" x14ac:dyDescent="0.2">
      <c r="A13" s="39" t="s">
        <v>60</v>
      </c>
      <c r="B13" s="39" t="s">
        <v>21607</v>
      </c>
      <c r="C13" s="5">
        <v>0</v>
      </c>
      <c r="D13" s="5">
        <v>999999999</v>
      </c>
    </row>
    <row r="14" spans="1:9" ht="14.25" customHeight="1" x14ac:dyDescent="0.2">
      <c r="A14" s="40"/>
      <c r="B14" s="40" t="s">
        <v>21676</v>
      </c>
      <c r="C14" s="42">
        <f>'MCGLT National'!C14*'2019 State Capacity Calcs'!$B$27</f>
        <v>21.041983263730433</v>
      </c>
      <c r="D14" s="42">
        <f>'MCGLT National'!D14*'2019 State Capacity Calcs'!$B$27</f>
        <v>21.041983263730433</v>
      </c>
    </row>
    <row r="15" spans="1:9" ht="14.25" customHeight="1" x14ac:dyDescent="0.2">
      <c r="A15" s="39" t="s">
        <v>62</v>
      </c>
      <c r="B15" s="39" t="s">
        <v>21607</v>
      </c>
      <c r="C15" s="39">
        <v>0</v>
      </c>
      <c r="D15" s="39">
        <v>999999999</v>
      </c>
    </row>
    <row r="16" spans="1:9" ht="14.25" customHeight="1" x14ac:dyDescent="0.2">
      <c r="A16" s="40"/>
      <c r="B16" s="40" t="s">
        <v>21676</v>
      </c>
      <c r="C16" s="42">
        <f>'MCGLT National'!C16*'2019 State Capacity Calcs'!$B$27</f>
        <v>19.08709527946284</v>
      </c>
      <c r="D16" s="42">
        <f>'MCGLT National'!D16*'2019 State Capacity Calcs'!$B$27</f>
        <v>19.08709527946284</v>
      </c>
    </row>
    <row r="17" spans="1:9" ht="14.25" customHeight="1" x14ac:dyDescent="0.2">
      <c r="A17" s="39" t="s">
        <v>63</v>
      </c>
      <c r="B17" s="39" t="s">
        <v>21607</v>
      </c>
      <c r="C17" s="39">
        <v>0</v>
      </c>
      <c r="D17" s="39">
        <v>999999999</v>
      </c>
    </row>
    <row r="18" spans="1:9" ht="14.25" customHeight="1" x14ac:dyDescent="0.2">
      <c r="A18" s="40"/>
      <c r="B18" s="40" t="s">
        <v>21676</v>
      </c>
      <c r="C18" s="42">
        <f>'MCGLT National'!C18*'2019 State Capacity Calcs'!$B$27</f>
        <v>6.8575007637102479</v>
      </c>
      <c r="D18" s="42">
        <f>'MCGLT National'!D18*'2019 State Capacity Calcs'!$B$27</f>
        <v>6.8575007637102479</v>
      </c>
    </row>
    <row r="19" spans="1:9" ht="14.25" customHeight="1" x14ac:dyDescent="0.2">
      <c r="A19" s="39" t="s">
        <v>65</v>
      </c>
      <c r="B19" s="39" t="s">
        <v>21607</v>
      </c>
      <c r="C19" s="39">
        <v>0</v>
      </c>
      <c r="D19" s="39">
        <v>999999999</v>
      </c>
    </row>
    <row r="20" spans="1:9" ht="14.25" customHeight="1" x14ac:dyDescent="0.2">
      <c r="A20" s="40"/>
      <c r="B20" s="40" t="s">
        <v>21676</v>
      </c>
      <c r="C20" s="42">
        <f>'MCGLT National'!C20*'2019 State Capacity Calcs'!$B$27</f>
        <v>111.71338225056594</v>
      </c>
      <c r="D20" s="42">
        <f>'MCGLT National'!D20*'2019 State Capacity Calcs'!$B$27</f>
        <v>111.71338225056594</v>
      </c>
    </row>
    <row r="21" spans="1:9" ht="14.25" customHeight="1" x14ac:dyDescent="0.2">
      <c r="A21" s="39" t="s">
        <v>66</v>
      </c>
      <c r="B21" s="39" t="s">
        <v>21607</v>
      </c>
      <c r="C21" s="39">
        <v>0</v>
      </c>
      <c r="D21" s="39">
        <v>999999999</v>
      </c>
    </row>
    <row r="22" spans="1:9" ht="14.25" customHeight="1" x14ac:dyDescent="0.2">
      <c r="A22" s="40"/>
      <c r="B22" s="40" t="s">
        <v>21676</v>
      </c>
      <c r="C22" s="42">
        <f>'MCGLT National'!C22*'2019 State Capacity Calcs'!$B$27</f>
        <v>493.09099112884326</v>
      </c>
      <c r="D22" s="42">
        <f>'MCGLT National'!D22*'2019 State Capacity Calcs'!$B$27</f>
        <v>493.09099112884326</v>
      </c>
    </row>
    <row r="23" spans="1:9" ht="14.25" customHeight="1" x14ac:dyDescent="0.2">
      <c r="A23" s="39" t="s">
        <v>21586</v>
      </c>
      <c r="B23" s="39" t="s">
        <v>21607</v>
      </c>
      <c r="C23" s="39">
        <v>0</v>
      </c>
      <c r="D23" s="39">
        <v>999999999</v>
      </c>
    </row>
    <row r="24" spans="1:9" ht="14.25" customHeight="1" x14ac:dyDescent="0.2">
      <c r="A24" s="40"/>
      <c r="B24" s="40" t="s">
        <v>21676</v>
      </c>
      <c r="C24" s="42">
        <f>'MCGLT National'!C24*'2019 State Capacity Calcs'!$B$27</f>
        <v>36.942765057024907</v>
      </c>
      <c r="D24" s="42">
        <f>'MCGLT National'!D24*'2019 State Capacity Calcs'!$B$27</f>
        <v>36.942765057024907</v>
      </c>
    </row>
    <row r="25" spans="1:9" ht="14.25" customHeight="1" x14ac:dyDescent="0.2">
      <c r="A25" s="39" t="s">
        <v>21672</v>
      </c>
      <c r="B25" s="39" t="s">
        <v>21607</v>
      </c>
      <c r="C25" s="5">
        <v>0</v>
      </c>
      <c r="D25" s="44">
        <f t="shared" ref="D25:E25" si="1">D11</f>
        <v>1000</v>
      </c>
      <c r="E25" s="44">
        <f t="shared" si="1"/>
        <v>9000</v>
      </c>
      <c r="F25" s="44">
        <f>G11</f>
        <v>100000</v>
      </c>
      <c r="G25" s="39">
        <v>999999999</v>
      </c>
      <c r="H25" s="5"/>
    </row>
    <row r="26" spans="1:9" ht="14.25" customHeight="1" x14ac:dyDescent="0.2">
      <c r="A26" s="40"/>
      <c r="B26" s="40" t="s">
        <v>21676</v>
      </c>
      <c r="C26" s="42">
        <f t="shared" ref="C26:E26" si="2">C12*($G$26/$H$12)</f>
        <v>4.5107832328278761</v>
      </c>
      <c r="D26" s="42">
        <f t="shared" si="2"/>
        <v>9.4963857533218263</v>
      </c>
      <c r="E26" s="42">
        <f t="shared" si="2"/>
        <v>49.381205917273498</v>
      </c>
      <c r="F26" s="42">
        <f>G12*($G$26/$H$12)</f>
        <v>284.89157259965481</v>
      </c>
      <c r="G26" s="42">
        <f>'MCGLT National'!G26*'2019 State Capacity Calcs'!$B$27</f>
        <v>569.78314519930962</v>
      </c>
      <c r="H26" s="5"/>
    </row>
    <row r="27" spans="1:9" ht="14.25" customHeight="1" x14ac:dyDescent="0.2">
      <c r="A27" s="39" t="s">
        <v>21587</v>
      </c>
      <c r="B27" s="39" t="s">
        <v>21607</v>
      </c>
      <c r="C27" s="39">
        <v>0</v>
      </c>
      <c r="D27" s="39">
        <v>999999999</v>
      </c>
      <c r="I27" s="5"/>
    </row>
    <row r="28" spans="1:9" ht="14.25" customHeight="1" x14ac:dyDescent="0.2">
      <c r="A28" s="40"/>
      <c r="B28" s="40" t="s">
        <v>21676</v>
      </c>
      <c r="C28" s="42">
        <f>'MCGLT National'!C28*'2019 State Capacity Calcs'!$B$27</f>
        <v>0</v>
      </c>
      <c r="D28" s="42">
        <f>'MCGLT National'!D28*'2019 State Capacity Calcs'!$B$27</f>
        <v>0</v>
      </c>
    </row>
    <row r="29" spans="1:9" ht="14.25" customHeight="1" x14ac:dyDescent="0.2">
      <c r="A29" s="39" t="s">
        <v>21588</v>
      </c>
      <c r="B29" s="39" t="s">
        <v>21607</v>
      </c>
      <c r="C29" s="39">
        <v>0</v>
      </c>
      <c r="D29" s="39">
        <v>999999999</v>
      </c>
    </row>
    <row r="30" spans="1:9" ht="14.25" customHeight="1" x14ac:dyDescent="0.2">
      <c r="A30" s="40"/>
      <c r="B30" s="40" t="s">
        <v>21676</v>
      </c>
      <c r="C30" s="42">
        <f>'MCGLT National'!C30*'2019 State Capacity Calcs'!$B$27</f>
        <v>0</v>
      </c>
      <c r="D30" s="42">
        <f>'MCGLT National'!D30*'2019 State Capacity Calcs'!$B$27</f>
        <v>0</v>
      </c>
    </row>
    <row r="31" spans="1:9" ht="14.25" customHeight="1" x14ac:dyDescent="0.2">
      <c r="A31" s="39" t="s">
        <v>21589</v>
      </c>
      <c r="B31" s="39" t="s">
        <v>21607</v>
      </c>
      <c r="C31" s="39">
        <v>0</v>
      </c>
      <c r="D31" s="39">
        <v>999999999</v>
      </c>
    </row>
    <row r="32" spans="1:9" ht="14.25" customHeight="1" x14ac:dyDescent="0.2">
      <c r="A32" s="40"/>
      <c r="B32" s="40" t="s">
        <v>21676</v>
      </c>
      <c r="C32" s="42">
        <f>'MCGLT National'!C32*'2019 State Capacity Calcs'!$B$27</f>
        <v>9.0304536806060884</v>
      </c>
      <c r="D32" s="42">
        <f>'MCGLT National'!D32*'2019 State Capacity Calcs'!$B$27</f>
        <v>9.0304536806060884</v>
      </c>
    </row>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Microsoft Office User</cp:lastModifiedBy>
  <dcterms:created xsi:type="dcterms:W3CDTF">2011-10-12T17:54:37Z</dcterms:created>
  <dcterms:modified xsi:type="dcterms:W3CDTF">2020-11-04T22:53:11Z</dcterms:modified>
</cp:coreProperties>
</file>