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olivia\Dropbox (Energy Innovation)\Documents\EPS_Models by Region\RMI\Virginia\Virginia_Model\"/>
    </mc:Choice>
  </mc:AlternateContent>
  <xr:revisionPtr revIDLastSave="0" documentId="13_ncr:1_{171FA954-AEFB-477B-8776-E297596F28AA}" xr6:coauthVersionLast="45" xr6:coauthVersionMax="45" xr10:uidLastSave="{00000000-0000-0000-0000-000000000000}"/>
  <bookViews>
    <workbookView xWindow="390" yWindow="390" windowWidth="25815" windowHeight="1626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05" i="1" l="1"/>
  <c r="J205" i="1"/>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4" i="1"/>
  <c r="S155" i="1" s="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B19" i="10" s="1" a="1"/>
  <c r="B19" i="10" s="1"/>
  <c r="I572" i="1"/>
  <c r="B572" i="1"/>
  <c r="C572" i="1"/>
  <c r="B573" i="1"/>
  <c r="C573" i="1"/>
  <c r="B574" i="1"/>
  <c r="C574" i="1"/>
  <c r="B575" i="1"/>
  <c r="C575" i="1"/>
  <c r="A573" i="1"/>
  <c r="A574" i="1"/>
  <c r="A575" i="1"/>
  <c r="A572" i="1"/>
  <c r="F44" i="8"/>
  <c r="B9" i="18"/>
  <c r="F48" i="8"/>
  <c r="F72" i="8"/>
  <c r="F71" i="8"/>
  <c r="B11" i="18"/>
  <c r="F65" i="8" s="1"/>
  <c r="F69" i="8"/>
  <c r="R444" i="1"/>
  <c r="Q444" i="1"/>
  <c r="N444" i="1"/>
  <c r="M444" i="1"/>
  <c r="L444" i="1"/>
  <c r="B12" i="18"/>
  <c r="F50" i="8" s="1"/>
  <c r="B13" i="18"/>
  <c r="F53" i="8" s="1"/>
  <c r="B10" i="18"/>
  <c r="F47" i="8" s="1"/>
  <c r="B18" i="10" a="1"/>
  <c r="B18" i="10" s="1"/>
  <c r="B26" i="18"/>
  <c r="F113" i="8" s="1"/>
  <c r="B6" i="18"/>
  <c r="F31" i="8" s="1"/>
  <c r="B4" i="18"/>
  <c r="F7" i="8" s="1"/>
  <c r="B45" i="18"/>
  <c r="O298" i="1" s="1"/>
  <c r="B44" i="18"/>
  <c r="O439" i="1" s="1"/>
  <c r="B40" i="18"/>
  <c r="F151" i="8" s="1"/>
  <c r="B39" i="18"/>
  <c r="F148" i="8" s="1"/>
  <c r="B38" i="18"/>
  <c r="F147" i="8"/>
  <c r="B37" i="18"/>
  <c r="F146" i="8" s="1"/>
  <c r="B36" i="18"/>
  <c r="F145" i="8" s="1"/>
  <c r="B35" i="18"/>
  <c r="F143" i="8"/>
  <c r="B34" i="18"/>
  <c r="F141" i="8" s="1"/>
  <c r="B33" i="18"/>
  <c r="F139" i="8" s="1"/>
  <c r="B32" i="18"/>
  <c r="F142" i="8" s="1"/>
  <c r="B31" i="18"/>
  <c r="F130" i="8" s="1"/>
  <c r="F125" i="8"/>
  <c r="B30" i="18"/>
  <c r="F121" i="8"/>
  <c r="B29" i="18"/>
  <c r="F119" i="8" s="1"/>
  <c r="B28" i="18"/>
  <c r="F117" i="8" s="1"/>
  <c r="B27" i="18"/>
  <c r="F122" i="8" s="1"/>
  <c r="F120" i="8"/>
  <c r="B25" i="18"/>
  <c r="F108" i="8" s="1"/>
  <c r="B24" i="18"/>
  <c r="F89" i="8" s="1"/>
  <c r="B23" i="18"/>
  <c r="F88" i="8" s="1"/>
  <c r="B22" i="18"/>
  <c r="F84" i="8" s="1"/>
  <c r="B21" i="18"/>
  <c r="F83" i="8" s="1"/>
  <c r="B20" i="18"/>
  <c r="F97" i="8" s="1"/>
  <c r="B19" i="18"/>
  <c r="F96" i="8" s="1"/>
  <c r="B18" i="18"/>
  <c r="F82" i="8" s="1"/>
  <c r="B17" i="18"/>
  <c r="F136" i="8" s="1"/>
  <c r="B16" i="18"/>
  <c r="F77" i="8" s="1"/>
  <c r="B15" i="18"/>
  <c r="F78" i="8" s="1"/>
  <c r="B14" i="18"/>
  <c r="B8" i="18"/>
  <c r="F54" i="8" s="1"/>
  <c r="B7" i="18"/>
  <c r="B5" i="18"/>
  <c r="F22" i="8"/>
  <c r="B3" i="18"/>
  <c r="F11" i="8" s="1"/>
  <c r="F129" i="8"/>
  <c r="F107" i="8"/>
  <c r="F24" i="8"/>
  <c r="F104" i="8"/>
  <c r="F123" i="8"/>
  <c r="F20" i="8"/>
  <c r="F25" i="8"/>
  <c r="F33" i="8"/>
  <c r="F85" i="8"/>
  <c r="F92" i="8"/>
  <c r="F15" i="8"/>
  <c r="F21" i="8"/>
  <c r="F36" i="8"/>
  <c r="F8" i="8"/>
  <c r="F23" i="8"/>
  <c r="F28" i="8"/>
  <c r="F37" i="8"/>
  <c r="F137" i="8"/>
  <c r="F132" i="8"/>
  <c r="F4" i="8"/>
  <c r="F9" i="8"/>
  <c r="F17" i="8"/>
  <c r="F29" i="8"/>
  <c r="F34" i="8"/>
  <c r="F81" i="8"/>
  <c r="F87" i="8"/>
  <c r="F98" i="8"/>
  <c r="F106" i="8"/>
  <c r="F5" i="8"/>
  <c r="F10" i="8"/>
  <c r="F14" i="8"/>
  <c r="F26" i="8"/>
  <c r="F30" i="8"/>
  <c r="F35" i="8"/>
  <c r="F93" i="8"/>
  <c r="F103" i="8"/>
  <c r="F138"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s="1"/>
  <c r="M140" i="1" s="1"/>
  <c r="M146" i="1" s="1"/>
  <c r="G140" i="13"/>
  <c r="G141" i="13"/>
  <c r="G142" i="13"/>
  <c r="G143" i="13"/>
  <c r="G144" i="13"/>
  <c r="G145" i="13"/>
  <c r="B160" i="13" s="1"/>
  <c r="M136" i="1" s="1"/>
  <c r="M142" i="1" s="1"/>
  <c r="M148" i="1" s="1"/>
  <c r="G146" i="13"/>
  <c r="G147" i="13"/>
  <c r="G148" i="13"/>
  <c r="G149" i="13"/>
  <c r="G150" i="13"/>
  <c r="G151" i="13"/>
  <c r="G153" i="13"/>
  <c r="B162" i="13" s="1"/>
  <c r="M131" i="1" s="1"/>
  <c r="M137" i="1" s="1"/>
  <c r="M143" i="1" s="1"/>
  <c r="G154" i="13"/>
  <c r="G155" i="13"/>
  <c r="G156" i="13"/>
  <c r="B163" i="13"/>
  <c r="M132" i="1" s="1"/>
  <c r="M138" i="1" s="1"/>
  <c r="M144" i="1" s="1"/>
  <c r="G139" i="13"/>
  <c r="B167" i="13"/>
  <c r="B181" i="13"/>
  <c r="M215" i="1" s="1"/>
  <c r="B176" i="13"/>
  <c r="B171" i="13"/>
  <c r="B172" i="13" s="1"/>
  <c r="M150" i="1" s="1"/>
  <c r="A127" i="13"/>
  <c r="A128" i="13" s="1"/>
  <c r="A130" i="13"/>
  <c r="A131" i="13" s="1"/>
  <c r="A116" i="13"/>
  <c r="A117" i="13"/>
  <c r="A120" i="13" s="1"/>
  <c r="A121" i="13" s="1"/>
  <c r="A101" i="13"/>
  <c r="A102" i="13" s="1"/>
  <c r="B88" i="13"/>
  <c r="M89" i="1" s="1"/>
  <c r="M90" i="1" s="1"/>
  <c r="A91" i="13"/>
  <c r="A93" i="13"/>
  <c r="A94" i="13"/>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1" i="1" s="1"/>
  <c r="B543" i="1"/>
  <c r="B510" i="1"/>
  <c r="B517" i="1" s="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L301" i="1"/>
  <c r="M301" i="1"/>
  <c r="N301" i="1"/>
  <c r="L302" i="1"/>
  <c r="M302" i="1"/>
  <c r="N302" i="1"/>
  <c r="L303" i="1"/>
  <c r="M303" i="1"/>
  <c r="N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9" i="1"/>
  <c r="M155" i="1"/>
  <c r="M154" i="1"/>
  <c r="B549" i="1"/>
  <c r="B554" i="1"/>
  <c r="B545" i="1"/>
  <c r="B546" i="1"/>
  <c r="B187" i="13"/>
  <c r="B188" i="13"/>
  <c r="B189" i="13" s="1"/>
  <c r="M312" i="1" s="1"/>
  <c r="B548" i="1"/>
  <c r="F39" i="8"/>
  <c r="K276" i="1"/>
  <c r="K271" i="1"/>
  <c r="F18" i="8"/>
  <c r="F102" i="8"/>
  <c r="F38" i="8"/>
  <c r="F13" i="8"/>
  <c r="F76" i="8"/>
  <c r="F16" i="8"/>
  <c r="F27" i="8"/>
  <c r="F32" i="8"/>
  <c r="F2" i="8"/>
  <c r="F128" i="8"/>
  <c r="F46" i="8"/>
  <c r="F70" i="8"/>
  <c r="F144" i="8"/>
  <c r="F140" i="8"/>
  <c r="F64" i="8"/>
  <c r="F133" i="8"/>
  <c r="F127" i="8"/>
  <c r="F66" i="8"/>
  <c r="F59" i="8"/>
  <c r="F61" i="8"/>
  <c r="F52" i="8"/>
  <c r="F40" i="8"/>
  <c r="F62" i="8" l="1"/>
  <c r="B547" i="1"/>
  <c r="B552" i="1"/>
  <c r="B553" i="1"/>
  <c r="B159" i="13"/>
  <c r="M135" i="1" s="1"/>
  <c r="M141" i="1" s="1"/>
  <c r="M147" i="1" s="1"/>
  <c r="F99" i="8"/>
  <c r="F115" i="8"/>
  <c r="F118" i="8"/>
  <c r="E666" i="15"/>
  <c r="E675" i="15" s="1"/>
  <c r="D666" i="15"/>
  <c r="D675" i="15" s="1"/>
  <c r="A118" i="13"/>
  <c r="A122" i="13" s="1"/>
  <c r="A111" i="13" s="1"/>
  <c r="F42" i="8"/>
  <c r="F57" i="8"/>
  <c r="F56" i="8"/>
  <c r="F134" i="8"/>
  <c r="F94" i="8"/>
  <c r="F49" i="8"/>
  <c r="F116" i="8"/>
  <c r="F86" i="8"/>
  <c r="F126" i="8"/>
  <c r="F55" i="8"/>
  <c r="F58" i="8"/>
  <c r="F41" i="8"/>
  <c r="B555" i="1"/>
  <c r="F111" i="8"/>
  <c r="F112" i="8"/>
  <c r="B550" i="1"/>
  <c r="F60" i="8"/>
  <c r="F100" i="8"/>
  <c r="F63" i="8"/>
  <c r="F90" i="8"/>
  <c r="M314" i="1"/>
  <c r="M315" i="1"/>
  <c r="M319" i="1"/>
  <c r="M313" i="1"/>
  <c r="M317" i="1"/>
  <c r="M316" i="1"/>
  <c r="M318" i="1"/>
  <c r="F666" i="15"/>
  <c r="F675" i="15" s="1"/>
  <c r="O441" i="1"/>
  <c r="O440" i="1"/>
  <c r="O443" i="1"/>
  <c r="O444" i="1"/>
  <c r="O442" i="1"/>
  <c r="G666" i="15"/>
  <c r="G675" i="15" s="1"/>
  <c r="H666" i="15"/>
  <c r="O305" i="1"/>
  <c r="O300" i="1"/>
  <c r="O301" i="1"/>
  <c r="O303" i="1"/>
  <c r="O302" i="1"/>
  <c r="B672" i="15"/>
  <c r="I675" i="15" s="1"/>
  <c r="A103" i="13"/>
  <c r="A105" i="13"/>
  <c r="A106" i="13" s="1"/>
  <c r="C666" i="15"/>
  <c r="C675" i="15" s="1"/>
  <c r="B666" i="15"/>
  <c r="B675" i="15" s="1"/>
  <c r="F67" i="8"/>
  <c r="F43" i="8"/>
  <c r="F68" i="8"/>
  <c r="F109" i="8"/>
  <c r="F79" i="8"/>
  <c r="F114" i="8"/>
  <c r="B521" i="1"/>
  <c r="F150" i="8"/>
  <c r="F80" i="8"/>
  <c r="B520" i="1"/>
  <c r="B516" i="1"/>
  <c r="F101" i="8"/>
  <c r="F45" i="8"/>
  <c r="F95" i="8"/>
  <c r="F91" i="8"/>
  <c r="F135" i="8"/>
  <c r="F73" i="8"/>
  <c r="F149" i="8"/>
  <c r="F74" i="8"/>
  <c r="B513" i="1"/>
  <c r="B511" i="1"/>
  <c r="F75" i="8"/>
  <c r="M133" i="1"/>
  <c r="M139" i="1" s="1"/>
  <c r="M145" i="1" s="1"/>
  <c r="B512" i="1"/>
  <c r="F131" i="8"/>
  <c r="F6" i="8"/>
  <c r="F12" i="8"/>
  <c r="F19" i="8"/>
  <c r="F51" i="8"/>
  <c r="B515" i="1"/>
  <c r="B518" i="1"/>
  <c r="F124" i="8"/>
  <c r="B514" i="1"/>
  <c r="F110" i="8"/>
  <c r="F105" i="8"/>
  <c r="F3" i="8"/>
  <c r="A107" i="13" l="1"/>
  <c r="B563" i="1"/>
  <c r="B562" i="1"/>
  <c r="B558" i="1"/>
  <c r="B560" i="1"/>
  <c r="B557" i="1"/>
  <c r="B559" i="1"/>
  <c r="B561" i="1"/>
  <c r="B556" i="1"/>
  <c r="B529" i="1"/>
  <c r="B525" i="1"/>
  <c r="B528" i="1"/>
  <c r="B526" i="1"/>
  <c r="B524" i="1"/>
  <c r="B522" i="1"/>
  <c r="B523" i="1"/>
  <c r="B527" i="1"/>
  <c r="B677" i="15"/>
  <c r="B684" i="15" s="1"/>
  <c r="B564" i="1" l="1"/>
  <c r="B568" i="1"/>
  <c r="B566" i="1"/>
  <c r="B567" i="1"/>
  <c r="B565" i="1"/>
  <c r="B569" i="1"/>
  <c r="B532" i="1"/>
  <c r="B530" i="1"/>
  <c r="B535" i="1"/>
  <c r="B534" i="1"/>
  <c r="B531" i="1"/>
  <c r="B5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67"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68"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69"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0"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1"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2"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3"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4"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5"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6"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77"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78"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79"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0"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1"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2"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3"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4"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5"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6"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87"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88"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89"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0"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1"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2"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3"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4"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5"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6"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9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98"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99"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0"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1"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2"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3"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4"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4" authorId="105"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4" authorId="106"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5" authorId="107"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5" authorId="108"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<sst xmlns="http://schemas.openxmlformats.org/spreadsheetml/2006/main" count="12162" uniqueCount="3600">
  <si>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</si>
  <si>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</si>
  <si>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</si>
  <si>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</si>
  <si>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</si>
  <si>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</si>
  <si>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</si>
  <si>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</si>
  <si>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</si>
  <si>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</si>
  <si>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</si>
  <si>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</si>
  <si>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</si>
  <si>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</si>
  <si>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</si>
  <si>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</si>
  <si>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</si>
  <si>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</si>
  <si>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</si>
  <si>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</si>
  <si>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</si>
  <si>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</si>
  <si>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</si>
  <si>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</si>
  <si>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</si>
  <si>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</si>
  <si>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</si>
  <si>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</si>
  <si>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</si>
  <si>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</si>
  <si>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</si>
  <si>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</si>
  <si>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</si>
  <si>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</si>
  <si>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</si>
  <si>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</si>
  <si>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</si>
  <si>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</si>
  <si>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</si>
  <si>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</si>
  <si>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</si>
  <si>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</si>
  <si>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</si>
  <si>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</si>
  <si>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</si>
  <si>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</si>
  <si>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</si>
  <si>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</si>
  <si>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</si>
  <si>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</si>
  <si>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</si>
  <si>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</si>
  <si>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</si>
  <si>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</si>
  <si>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</si>
  <si>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</si>
  <si>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</si>
  <si>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</si>
  <si>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</si>
  <si>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</si>
  <si>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</si>
  <si>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</si>
  <si>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</si>
  <si>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</si>
  <si>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</si>
  <si>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</si>
  <si>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</si>
  <si>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</si>
  <si>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</si>
  <si>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</si>
  <si>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</si>
  <si>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</si>
  <si>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</si>
  <si>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</si>
  <si>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</si>
  <si>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</si>
  <si>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</si>
  <si>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</si>
  <si>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</si>
  <si>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</si>
  <si>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</si>
  <si>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</si>
  <si>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</si>
  <si>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</si>
  <si>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</si>
  <si>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</si>
  <si>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</si>
  <si>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</si>
  <si>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</si>
  <si>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</si>
  <si>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</si>
  <si>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</si>
  <si>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</si>
  <si>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</si>
  <si>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</si>
  <si>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</si>
  <si>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</si>
  <si>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</si>
  <si>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</si>
  <si>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</si>
  <si>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</si>
  <si>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</si>
  <si>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</si>
  <si>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</si>
  <si>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</si>
  <si>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</si>
  <si>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</si>
  <si>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</si>
  <si>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</si>
  <si>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</si>
  <si>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</si>
  <si>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</si>
  <si>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</si>
  <si>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</si>
  <si>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</si>
  <si>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</si>
  <si>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</si>
  <si>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</si>
  <si>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</si>
  <si>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</si>
  <si>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</si>
  <si>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</si>
  <si>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</si>
  <si>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</si>
  <si>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</si>
  <si>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</si>
  <si>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</si>
  <si>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</si>
  <si>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</si>
  <si>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</si>
  <si>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</si>
  <si>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</si>
  <si>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</si>
  <si>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</si>
  <si>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</si>
  <si>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</si>
  <si>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</si>
  <si>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</si>
  <si>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</si>
  <si>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</si>
  <si>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</si>
  <si>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</si>
  <si>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</si>
  <si>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</si>
  <si>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</si>
  <si>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</si>
  <si>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</si>
  <si>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</si>
  <si>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</si>
  <si>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</si>
  <si>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</si>
  <si>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</si>
  <si>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</si>
  <si>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</si>
  <si>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</si>
  <si>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</si>
  <si>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</si>
  <si>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</si>
  <si>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</si>
  <si>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</si>
  <si>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</si>
  <si>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</si>
  <si>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</si>
  <si>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</si>
  <si>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</si>
  <si>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</si>
  <si>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</si>
  <si>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</si>
  <si>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</si>
  <si>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</si>
  <si>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</si>
  <si>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</si>
  <si>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</si>
  <si>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</si>
  <si>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</si>
  <si>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</si>
  <si>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</si>
  <si>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</si>
  <si>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</si>
  <si>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</si>
  <si>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</si>
  <si>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</si>
  <si>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</si>
  <si>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</si>
  <si>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</si>
  <si>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</si>
  <si>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</si>
  <si>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</si>
  <si>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</si>
  <si>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</si>
  <si>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</si>
  <si>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</si>
  <si>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</si>
  <si>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</si>
  <si>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</si>
  <si>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</si>
  <si>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</si>
  <si>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</si>
  <si>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</si>
  <si>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</si>
  <si>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</si>
  <si>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</si>
  <si>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</si>
  <si>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</si>
  <si>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</si>
  <si>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</si>
  <si>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</si>
  <si>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</si>
  <si>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</si>
  <si>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</si>
  <si>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</si>
  <si>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</si>
  <si>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</si>
  <si>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</si>
  <si>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</si>
  <si>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</si>
  <si>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</si>
  <si>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</si>
  <si>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</si>
  <si>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</si>
  <si>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</si>
  <si>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</si>
  <si>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</si>
  <si>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</si>
  <si>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</si>
  <si>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</si>
  <si>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</si>
  <si>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</si>
  <si>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</si>
  <si>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</si>
  <si>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</si>
  <si>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</si>
  <si>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</si>
  <si>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</si>
  <si>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</si>
  <si>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</si>
  <si>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</si>
  <si>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</si>
  <si>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</si>
  <si>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</si>
  <si>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</si>
  <si>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</si>
  <si>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</si>
  <si>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</si>
  <si>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</si>
  <si>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</si>
  <si>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</si>
  <si>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</si>
  <si>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</si>
  <si>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</si>
  <si>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</si>
  <si>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</si>
  <si>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</si>
  <si>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</si>
  <si>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</si>
  <si>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</si>
  <si>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</si>
  <si>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</si>
  <si>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</si>
  <si>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</si>
  <si>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</si>
  <si>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</si>
  <si>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</si>
  <si>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</si>
  <si>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</si>
  <si>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</si>
  <si>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</si>
  <si>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</si>
  <si>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</si>
  <si>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</si>
  <si>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</si>
  <si>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</si>
  <si>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</si>
  <si>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</si>
  <si>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</si>
  <si>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</si>
  <si>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</si>
  <si>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</si>
  <si>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</si>
  <si>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</si>
  <si>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</si>
  <si>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</si>
  <si>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</si>
  <si>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</si>
  <si>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</si>
  <si>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</si>
  <si>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</si>
  <si>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</si>
  <si>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</si>
  <si>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</si>
  <si>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</si>
  <si>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</si>
  <si>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</si>
  <si>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</si>
  <si>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</si>
  <si>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</si>
  <si>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</si>
  <si>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</si>
  <si>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</si>
  <si>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</si>
  <si>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</si>
  <si>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</si>
  <si>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</si>
  <si>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</si>
  <si>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</si>
  <si>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</si>
  <si>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</si>
  <si>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</si>
  <si>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</si>
  <si>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</si>
  <si>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</si>
  <si>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</si>
  <si>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</si>
  <si>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</si>
  <si>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</si>
  <si>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</si>
  <si>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</si>
  <si>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</si>
  <si>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</si>
  <si>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</si>
  <si>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</si>
  <si>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</si>
  <si>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</si>
  <si>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</si>
  <si>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</si>
  <si>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</si>
  <si>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</si>
  <si>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</si>
  <si>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</si>
  <si>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</si>
  <si>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</si>
  <si>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</si>
  <si>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</si>
  <si>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</si>
  <si>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</si>
  <si>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</si>
  <si>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</si>
  <si>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</si>
  <si>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</si>
  <si>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</si>
  <si>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</si>
  <si>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</si>
  <si>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</si>
  <si>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</si>
  <si>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</si>
  <si>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</si>
  <si>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</si>
  <si>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</si>
  <si>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</si>
  <si>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</si>
  <si>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</si>
  <si>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</si>
  <si>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</si>
  <si>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</si>
  <si>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</si>
  <si>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</si>
  <si>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</si>
  <si>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</si>
  <si>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</si>
  <si>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</si>
  <si>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</si>
  <si>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</si>
  <si>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</si>
  <si>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</si>
  <si>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</si>
  <si>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</si>
  <si>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</si>
  <si>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</si>
  <si>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</si>
  <si>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</si>
  <si>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</si>
  <si>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</si>
  <si>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</si>
  <si>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</si>
  <si>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</si>
  <si>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</si>
  <si>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</si>
  <si>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</si>
  <si>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</si>
  <si>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</si>
  <si>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</si>
  <si>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</si>
  <si>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</si>
  <si>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</si>
  <si>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</si>
  <si>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</si>
  <si>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</si>
  <si>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</si>
  <si>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</si>
  <si>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</si>
  <si>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</si>
  <si>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</si>
  <si>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</si>
  <si>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</si>
  <si>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</si>
  <si>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</si>
  <si>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</si>
  <si>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</si>
  <si>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</si>
  <si>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</si>
  <si>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</si>
  <si>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</si>
  <si>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</si>
  <si>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</si>
  <si>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</si>
  <si>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</si>
  <si>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</si>
  <si>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</si>
  <si>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</si>
  <si>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</si>
  <si>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</si>
  <si>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</si>
  <si>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</si>
  <si>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</si>
  <si>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</si>
  <si>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</si>
  <si>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</si>
  <si>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</si>
  <si>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</si>
  <si>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</si>
  <si>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</si>
  <si>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</si>
  <si>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</si>
  <si>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</si>
  <si>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</si>
  <si>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</si>
  <si>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</si>
  <si>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</si>
  <si>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</si>
  <si>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</si>
  <si>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</si>
  <si>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</si>
  <si>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</si>
  <si>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</si>
  <si>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</si>
  <si>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</si>
  <si>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</si>
  <si>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</si>
  <si>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</si>
  <si>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</si>
  <si>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</si>
  <si>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</si>
  <si>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</si>
  <si>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</si>
  <si>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</si>
  <si>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</si>
  <si>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</si>
  <si>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</si>
  <si>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</si>
  <si>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</si>
  <si>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</si>
  <si>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</si>
  <si>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</si>
  <si>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</si>
  <si>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</si>
  <si>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</si>
  <si>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</si>
  <si>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</si>
  <si>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</si>
  <si>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</si>
  <si>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</si>
  <si>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</si>
  <si>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</si>
  <si>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</si>
  <si>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</si>
  <si>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</si>
  <si>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</si>
  <si>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</si>
  <si>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</si>
  <si>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</si>
  <si>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</si>
  <si>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</si>
  <si>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</si>
  <si>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</si>
  <si>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</si>
  <si>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</si>
  <si>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</si>
  <si>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</si>
  <si>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</si>
  <si>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</si>
  <si>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</si>
  <si>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</si>
  <si>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</si>
  <si>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</si>
  <si>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</si>
  <si>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</si>
  <si>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</si>
  <si>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</si>
  <si>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</si>
  <si>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</si>
  <si>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</si>
  <si>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</si>
  <si>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</si>
  <si>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</si>
  <si>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</si>
  <si>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</si>
  <si>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</si>
  <si>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</si>
  <si>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</si>
  <si>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</si>
  <si>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</si>
  <si>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</si>
  <si>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</si>
  <si>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</si>
  <si>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</si>
  <si>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</si>
  <si>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</si>
  <si>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</si>
  <si>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</si>
  <si>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</si>
  <si>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</si>
  <si>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</si>
  <si>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</si>
  <si>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</si>
  <si>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</si>
  <si>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</si>
  <si>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</si>
  <si>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</si>
  <si>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</si>
  <si>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</si>
  <si>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</si>
  <si>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</si>
  <si>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</si>
  <si>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</si>
  <si>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</si>
  <si>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</si>
  <si>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</si>
  <si>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</si>
  <si>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</si>
  <si>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</si>
  <si>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</si>
  <si>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</si>
  <si>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</si>
  <si>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</si>
  <si>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</si>
  <si>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</si>
  <si>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</si>
  <si>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</si>
  <si>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</si>
  <si>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</si>
  <si>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</si>
  <si>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</si>
  <si>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</si>
  <si>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</si>
  <si>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</si>
  <si>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</si>
  <si>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</si>
  <si>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</si>
  <si>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</si>
  <si>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</si>
  <si>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</si>
  <si>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</si>
  <si>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</si>
  <si>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</si>
  <si>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</si>
  <si>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</si>
  <si>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</si>
  <si>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</si>
  <si>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</si>
  <si>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</si>
  <si>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</si>
  <si>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</si>
  <si>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</si>
  <si>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</si>
  <si>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</si>
  <si>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</si>
  <si>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</si>
  <si>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</si>
  <si>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</si>
  <si>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</si>
  <si>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</si>
  <si>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</si>
  <si>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</si>
  <si>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</si>
  <si>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</si>
  <si>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</si>
  <si>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</si>
  <si>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</si>
  <si>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</si>
  <si>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</si>
  <si>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</si>
  <si>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</si>
  <si>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</si>
  <si>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</si>
  <si>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</si>
  <si>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</si>
  <si>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</si>
  <si>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</si>
  <si>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</si>
  <si>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</si>
  <si>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</si>
  <si>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</si>
  <si>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</si>
  <si>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</si>
  <si>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</si>
  <si>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</si>
  <si>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</si>
  <si>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</si>
  <si>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</si>
  <si>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</si>
  <si>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</si>
  <si>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</si>
  <si>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</si>
  <si>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</si>
  <si>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</si>
  <si>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</si>
  <si>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</si>
  <si>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</si>
  <si>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</si>
  <si>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</si>
  <si>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</si>
  <si>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</si>
  <si>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</si>
  <si>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</si>
  <si>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</si>
  <si>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</si>
  <si>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</si>
  <si>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</si>
  <si>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</si>
  <si>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</si>
  <si>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</si>
  <si>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</si>
  <si>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</si>
  <si>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</si>
  <si>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</si>
  <si>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</si>
  <si>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</si>
  <si>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</si>
  <si>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</si>
  <si>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</si>
  <si>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</si>
  <si>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</si>
  <si>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</si>
  <si>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</si>
  <si>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</si>
  <si>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</si>
  <si>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</si>
  <si>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</si>
  <si>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</si>
  <si>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</si>
  <si>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</si>
  <si>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</si>
  <si>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</si>
  <si>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</si>
  <si>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</si>
  <si>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</si>
  <si>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</si>
  <si>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</si>
  <si>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</si>
  <si>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</si>
  <si>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</si>
  <si>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</si>
  <si>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</si>
  <si>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</si>
  <si>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</si>
  <si>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</si>
  <si>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</si>
  <si>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</si>
  <si>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</si>
  <si>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</si>
  <si>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</si>
  <si>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</si>
  <si>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</si>
  <si>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</si>
  <si>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</si>
  <si>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</si>
  <si>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</si>
  <si>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</si>
  <si>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</si>
  <si>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</si>
  <si>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</si>
  <si>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</si>
  <si>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</si>
  <si>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</si>
  <si>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</si>
  <si>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</si>
  <si>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</si>
  <si>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</si>
  <si>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</si>
  <si>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</si>
  <si>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</si>
  <si>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</si>
  <si>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</si>
  <si>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</si>
  <si>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</si>
  <si>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</si>
  <si>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</si>
  <si>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</si>
  <si>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</si>
  <si>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</si>
  <si>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</si>
  <si>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</si>
  <si>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</si>
  <si>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</si>
  <si>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</si>
  <si>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</si>
  <si>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</si>
  <si>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</si>
  <si>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</si>
  <si>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</si>
  <si>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</si>
  <si>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</si>
  <si>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</si>
  <si>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</si>
  <si>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</si>
  <si>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</si>
  <si>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</si>
  <si>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</si>
  <si>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</si>
  <si>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</si>
  <si>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</si>
  <si>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</si>
  <si>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</si>
  <si>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</si>
  <si>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</si>
  <si>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</si>
  <si>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</si>
  <si>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</si>
  <si>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</si>
  <si>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</si>
  <si>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</si>
  <si>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</si>
  <si>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</si>
  <si>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</si>
  <si>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</si>
  <si>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</si>
  <si>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</si>
  <si>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</si>
  <si>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</si>
  <si>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</si>
  <si>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</si>
  <si>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</si>
  <si>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</si>
  <si>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</si>
  <si>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</si>
  <si>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</si>
  <si>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</si>
  <si>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</si>
  <si>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</si>
  <si>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</si>
  <si>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</si>
  <si>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</si>
  <si>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</si>
  <si>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</si>
  <si>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</si>
  <si>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</si>
  <si>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</si>
  <si>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</si>
  <si>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</si>
  <si>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</si>
  <si>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</si>
  <si>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</si>
  <si>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</si>
  <si>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</si>
  <si>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</si>
  <si>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</si>
  <si>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</si>
  <si>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</si>
  <si>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</si>
  <si>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</si>
  <si>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</si>
  <si>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</si>
  <si>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</si>
  <si>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</si>
  <si>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</si>
  <si>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</si>
  <si>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</si>
  <si>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</si>
  <si>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</si>
  <si>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</si>
  <si>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</si>
  <si>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</si>
  <si>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</si>
  <si>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</si>
  <si>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</si>
  <si>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</si>
  <si>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</si>
  <si>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</si>
  <si>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</si>
  <si>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</si>
  <si>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</si>
  <si>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</si>
  <si>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</si>
  <si>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</si>
  <si>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</si>
  <si>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</si>
  <si>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</si>
  <si>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</si>
  <si>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</si>
  <si>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</si>
  <si>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</si>
  <si>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</si>
  <si>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</si>
  <si>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</si>
  <si>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</si>
  <si>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</si>
  <si>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</si>
  <si>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</si>
  <si>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</si>
  <si>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</si>
  <si>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</si>
  <si>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</si>
  <si>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</si>
  <si>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</si>
  <si>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</si>
  <si>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</si>
  <si>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</si>
  <si>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</si>
  <si>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</si>
  <si>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</si>
  <si>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</si>
  <si>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</si>
  <si>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</si>
  <si>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</si>
  <si>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</si>
  <si>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</si>
  <si>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</si>
  <si>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</si>
  <si>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</si>
  <si>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</si>
  <si>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</si>
  <si>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</si>
  <si>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</si>
  <si>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</si>
  <si>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</si>
  <si>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</si>
  <si>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</si>
  <si>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</si>
  <si>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</si>
  <si>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</si>
  <si>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</si>
  <si>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</si>
  <si>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</si>
  <si>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</si>
  <si>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</si>
  <si>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</si>
  <si>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</si>
  <si>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</si>
  <si>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</si>
  <si>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</si>
  <si>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</si>
  <si>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</si>
  <si>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</si>
  <si>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</si>
  <si>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</si>
  <si>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</si>
  <si>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</si>
  <si>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</si>
  <si>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</si>
  <si>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</si>
  <si>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</si>
  <si>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</si>
  <si>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</si>
  <si>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</si>
  <si>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</si>
  <si>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</si>
  <si>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</si>
  <si>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</si>
  <si>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</si>
  <si>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</si>
  <si>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</si>
  <si>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</si>
  <si>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</si>
  <si>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</si>
  <si>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</si>
  <si>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</si>
  <si>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</si>
  <si>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</si>
  <si>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</si>
  <si>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</si>
  <si>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</si>
  <si>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</si>
  <si>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</si>
  <si>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</si>
  <si>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</si>
  <si>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</si>
  <si>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</si>
  <si>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</si>
  <si>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</si>
  <si>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</si>
  <si>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</si>
  <si>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</si>
  <si>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</si>
  <si>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</si>
  <si>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</si>
  <si>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</si>
  <si>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</si>
  <si>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</si>
  <si>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</si>
  <si>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</si>
  <si>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</si>
  <si>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</si>
  <si>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</si>
  <si>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</si>
  <si>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</si>
  <si>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</si>
  <si>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</si>
  <si>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</si>
  <si>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</si>
  <si>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</si>
  <si>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</si>
  <si>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</si>
  <si>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</si>
  <si>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</si>
  <si>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</si>
  <si>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</si>
  <si>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</si>
  <si>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</si>
  <si>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</si>
  <si>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</si>
  <si>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</si>
  <si>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</si>
  <si>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</si>
  <si>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</si>
  <si>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</si>
  <si>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</si>
  <si>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</si>
  <si>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</si>
  <si>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</si>
  <si>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</si>
  <si>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</si>
  <si>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</si>
  <si>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</si>
  <si>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</si>
  <si>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</si>
  <si>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</si>
  <si>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</si>
  <si>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</si>
  <si>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</si>
  <si>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</si>
  <si>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</si>
  <si>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</si>
  <si>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</si>
  <si>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</si>
  <si>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</si>
  <si>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</si>
  <si>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</si>
  <si>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</si>
  <si>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</si>
  <si>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</si>
  <si>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</si>
  <si>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</si>
  <si>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</si>
  <si>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</si>
  <si>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</si>
  <si>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</si>
  <si>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</si>
  <si>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</si>
  <si>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</si>
  <si>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</si>
  <si>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</si>
  <si>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</si>
  <si>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</si>
  <si>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</si>
  <si>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</si>
  <si>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</si>
  <si>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</si>
  <si>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</si>
  <si>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</si>
  <si>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</si>
  <si>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</si>
  <si>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</si>
  <si>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</si>
  <si>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</si>
  <si>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</si>
  <si>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</si>
  <si>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</si>
  <si>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</si>
  <si>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</si>
  <si>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</si>
  <si>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</si>
  <si>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</si>
  <si>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</si>
  <si>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</si>
  <si>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</si>
  <si>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</si>
  <si>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</si>
  <si>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</si>
  <si>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</si>
  <si>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</si>
  <si>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</si>
  <si>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</si>
  <si>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</si>
  <si>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</si>
  <si>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</si>
  <si>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</si>
  <si>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</si>
  <si>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</si>
  <si>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</si>
  <si>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</si>
  <si>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</si>
  <si>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</si>
  <si>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</si>
  <si>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</si>
  <si>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</si>
  <si>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</si>
  <si>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</si>
  <si>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</si>
  <si>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</si>
  <si>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</si>
  <si>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</si>
  <si>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</si>
  <si>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</si>
  <si>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</si>
  <si>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</si>
  <si>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</si>
  <si>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</si>
  <si>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</si>
  <si>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</si>
  <si>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</si>
  <si>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</si>
  <si>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</si>
  <si>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</si>
  <si>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</si>
  <si>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</si>
  <si>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</si>
  <si>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</si>
  <si>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</si>
  <si>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</si>
  <si>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</si>
  <si>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</si>
  <si>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</si>
  <si>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</si>
  <si>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</si>
  <si>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</si>
  <si>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</si>
  <si>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</si>
  <si>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</si>
  <si>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</si>
  <si>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</si>
  <si>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</si>
  <si>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</si>
  <si>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</si>
  <si>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</si>
  <si>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</si>
  <si>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</si>
  <si>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</si>
  <si>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</si>
  <si>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</si>
  <si>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</si>
  <si>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</si>
  <si>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</si>
  <si>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</si>
  <si>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</si>
  <si>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</si>
  <si>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</si>
  <si>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</si>
  <si>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</si>
  <si>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</si>
  <si>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</si>
  <si>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</si>
  <si>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</si>
  <si>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</si>
  <si>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</si>
  <si>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</si>
  <si>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</si>
  <si>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</si>
  <si>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</si>
  <si>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</si>
  <si>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</si>
  <si>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</si>
  <si>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</si>
  <si>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</si>
  <si>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</si>
  <si>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</si>
  <si>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</si>
  <si>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</si>
  <si>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</si>
  <si>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</si>
  <si>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</si>
  <si>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</si>
  <si>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</si>
  <si>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</si>
  <si>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</si>
  <si>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</si>
  <si>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</si>
  <si>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</si>
  <si>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</si>
  <si>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</si>
  <si>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</si>
  <si>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</si>
  <si>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</si>
  <si>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</si>
  <si>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</si>
  <si>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</si>
  <si>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</si>
  <si>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</si>
  <si>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</si>
  <si>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</si>
  <si>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</si>
  <si>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</si>
  <si>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</si>
  <si>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</si>
  <si>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</si>
  <si>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</si>
  <si>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</si>
  <si>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</si>
  <si>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</si>
  <si>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</si>
  <si>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</si>
  <si>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</si>
  <si>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</si>
  <si>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</si>
  <si>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</si>
  <si>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</si>
  <si>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</si>
  <si>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</si>
  <si>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</si>
  <si>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</si>
  <si>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</si>
  <si>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</si>
  <si>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</si>
  <si>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</si>
  <si>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</si>
  <si>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</si>
  <si>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</si>
  <si>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</si>
  <si>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</si>
  <si>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</si>
  <si>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</si>
  <si>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</si>
  <si>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</si>
  <si>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</si>
  <si>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</si>
  <si>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</si>
  <si>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</si>
  <si>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</si>
  <si>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</si>
  <si>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</si>
  <si>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</si>
  <si>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</si>
  <si>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</si>
  <si>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</si>
  <si>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</si>
  <si>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</si>
  <si>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</si>
  <si>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</si>
  <si>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</si>
  <si>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</si>
  <si>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</si>
  <si>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</si>
  <si>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</si>
  <si>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</si>
  <si>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</si>
  <si>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</si>
  <si>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</si>
  <si>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</si>
  <si>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</si>
  <si>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</si>
  <si>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</si>
  <si>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</si>
  <si>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</si>
  <si>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</si>
  <si>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</si>
  <si>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</si>
  <si>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</si>
  <si>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</si>
  <si>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</si>
  <si>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</si>
  <si>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</si>
  <si>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</si>
  <si>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</si>
  <si>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</si>
  <si>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</si>
  <si>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</si>
  <si>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</si>
  <si>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</si>
  <si>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</si>
  <si>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</si>
  <si>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</si>
  <si>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</si>
  <si>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</si>
  <si>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</si>
  <si>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</si>
  <si>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</si>
  <si>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</si>
  <si>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</si>
  <si>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</si>
  <si>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</si>
  <si>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</si>
  <si>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</si>
  <si>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</si>
  <si>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</si>
  <si>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</si>
  <si>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</si>
  <si>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</si>
  <si>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</si>
  <si>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</si>
  <si>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</si>
  <si>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</si>
  <si>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</si>
  <si>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</si>
  <si>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</si>
  <si>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</si>
  <si>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</si>
  <si>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</si>
  <si>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</si>
  <si>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</si>
  <si>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</si>
  <si>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</si>
  <si>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</si>
  <si>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</si>
  <si>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</si>
  <si>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</si>
  <si>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</si>
  <si>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</si>
  <si>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</si>
  <si>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</si>
  <si>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</si>
  <si>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</si>
  <si>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</si>
  <si>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</si>
  <si>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</si>
  <si>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</si>
  <si>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</si>
  <si>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</si>
  <si>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</si>
  <si>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</si>
  <si>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</si>
  <si>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</si>
  <si>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</si>
  <si>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</si>
  <si>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</si>
  <si>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</si>
  <si>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</si>
  <si>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</si>
  <si>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</si>
  <si>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</si>
  <si>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</si>
  <si>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</si>
  <si>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</si>
  <si>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</si>
  <si>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</si>
  <si>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</si>
  <si>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</si>
  <si>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</si>
  <si>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</si>
  <si>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</si>
  <si>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</si>
  <si>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</si>
  <si>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</si>
  <si>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</si>
  <si>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</si>
  <si>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</si>
  <si>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</si>
  <si>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</si>
  <si>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</si>
  <si>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</si>
  <si>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</si>
  <si>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</si>
  <si>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</si>
  <si>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</si>
  <si>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</si>
  <si>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</si>
  <si>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</si>
  <si>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</si>
  <si>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</si>
  <si>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</si>
  <si>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</si>
  <si>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</si>
  <si>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</si>
  <si>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</si>
  <si>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</si>
  <si>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</si>
  <si>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</si>
  <si>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</si>
  <si>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</si>
  <si>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</si>
  <si>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</si>
  <si>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</si>
  <si>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</si>
  <si>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</si>
  <si>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</si>
  <si>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</si>
  <si>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</si>
  <si>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</si>
  <si>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</si>
  <si>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</si>
  <si>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</si>
  <si>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</si>
  <si>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</si>
  <si>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</si>
  <si>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</si>
  <si>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</si>
  <si>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</si>
  <si>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</si>
  <si>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</si>
  <si>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</si>
  <si>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</si>
  <si>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</si>
  <si>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</si>
  <si>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</si>
  <si>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</si>
  <si>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</si>
  <si>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</si>
  <si>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</si>
  <si>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</si>
  <si>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</si>
  <si>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</si>
  <si>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</si>
  <si>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</si>
  <si>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</si>
  <si>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</si>
  <si>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</si>
  <si>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</si>
  <si>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</si>
  <si>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</si>
  <si>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</si>
  <si>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</si>
  <si>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</si>
  <si>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</si>
  <si>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</si>
  <si>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</si>
  <si>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</si>
  <si>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</si>
  <si>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</si>
  <si>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</si>
  <si>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</si>
  <si>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</si>
  <si>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</si>
  <si>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</si>
  <si>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</si>
  <si>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</si>
  <si>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</si>
  <si>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</si>
  <si>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</si>
  <si>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</si>
  <si>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</si>
  <si>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</si>
  <si>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</si>
  <si>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</si>
  <si>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</si>
  <si>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</si>
  <si>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</si>
  <si>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</si>
  <si>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</si>
  <si>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</si>
  <si>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</si>
  <si>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</si>
  <si>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</si>
  <si>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</si>
  <si>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</si>
  <si>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</si>
  <si>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</si>
  <si>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</si>
  <si>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</si>
  <si>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</si>
  <si>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</si>
  <si>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</si>
  <si>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</si>
  <si>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</si>
  <si>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</si>
  <si>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</si>
  <si>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</si>
  <si>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</si>
  <si>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</si>
  <si>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</si>
  <si>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</si>
  <si>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</si>
  <si>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</si>
  <si>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</si>
  <si>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</si>
  <si>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</si>
  <si>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</si>
  <si>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</si>
  <si>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</si>
  <si>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</si>
  <si>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</si>
  <si>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</si>
  <si>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</si>
  <si>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</si>
  <si>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</si>
  <si>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</si>
  <si>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</si>
  <si>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</si>
  <si>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</si>
  <si>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</si>
  <si>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</si>
  <si>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</si>
  <si>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</si>
  <si>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</si>
  <si>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</si>
  <si>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</si>
  <si>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</si>
  <si>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</si>
  <si>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</si>
  <si>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</si>
  <si>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</si>
  <si>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</si>
  <si>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</si>
  <si>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</si>
  <si>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</si>
  <si>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</si>
  <si>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</si>
  <si>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</si>
  <si>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</si>
  <si>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</si>
  <si>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</si>
  <si>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</si>
  <si>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</si>
  <si>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</si>
  <si>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</si>
  <si>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</si>
  <si>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</si>
  <si>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</si>
  <si>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</si>
  <si>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</si>
  <si>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</si>
  <si>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</si>
  <si>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</si>
  <si>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</si>
  <si>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</si>
  <si>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</si>
  <si>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</si>
  <si>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</si>
  <si>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</si>
  <si>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</si>
  <si>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</si>
  <si>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</si>
  <si>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</si>
  <si>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</si>
  <si>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</si>
  <si>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</si>
  <si>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</si>
  <si>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</si>
  <si>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</si>
  <si>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</si>
  <si>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</si>
  <si>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</si>
  <si>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</si>
  <si>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</si>
  <si>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</si>
  <si>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</si>
  <si>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</si>
  <si>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</si>
  <si>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</si>
  <si>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</si>
  <si>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</si>
  <si>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</si>
  <si>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</si>
  <si>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</si>
  <si>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</si>
  <si>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</si>
  <si>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</si>
  <si>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</si>
  <si>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</si>
  <si>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</si>
  <si>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</si>
  <si>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</si>
  <si>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</si>
  <si>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</si>
  <si>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</si>
  <si>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</si>
  <si>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</si>
  <si>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</si>
  <si>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</si>
  <si>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</si>
  <si>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</si>
  <si>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</si>
  <si>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</si>
  <si>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</si>
  <si>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</si>
  <si>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</si>
  <si>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</si>
  <si>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</si>
  <si>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</si>
  <si>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</si>
  <si>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</si>
  <si>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</si>
  <si>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</si>
  <si>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</si>
  <si>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</si>
  <si>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</si>
  <si>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</si>
  <si>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</si>
  <si>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</si>
  <si>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</si>
  <si>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</si>
  <si>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</si>
  <si>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</si>
  <si>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</si>
  <si>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</si>
  <si>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</si>
  <si>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</si>
  <si>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</si>
  <si>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</si>
  <si>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</si>
  <si>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</si>
  <si>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</si>
  <si>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</si>
  <si>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</si>
  <si>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</si>
  <si>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</si>
  <si>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</si>
  <si>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</si>
  <si>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</si>
  <si>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</si>
  <si>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</si>
  <si>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</si>
  <si>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</si>
  <si>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</si>
  <si>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</si>
  <si>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</si>
  <si>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</si>
  <si>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</si>
  <si>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</si>
  <si>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</si>
  <si>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</si>
  <si>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</si>
  <si>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</si>
  <si>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</si>
  <si>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</si>
  <si>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</si>
  <si>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</si>
  <si>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</si>
  <si>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</si>
  <si>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</si>
  <si>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</si>
  <si>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</si>
  <si>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</si>
  <si>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</si>
  <si>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</si>
  <si>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</si>
  <si>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</si>
  <si>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</si>
  <si>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</si>
  <si>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</si>
  <si>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</si>
  <si>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</si>
  <si>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</si>
  <si>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</si>
  <si>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</si>
  <si>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</si>
  <si>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</si>
  <si>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</si>
  <si>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</si>
  <si>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</si>
  <si>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</si>
  <si>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</si>
  <si>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</si>
  <si>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</si>
  <si>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</si>
  <si>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</si>
  <si>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</si>
  <si>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</si>
  <si>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</si>
  <si>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</si>
  <si>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</si>
  <si>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</si>
  <si>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</si>
  <si>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</si>
  <si>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</si>
  <si>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</si>
  <si>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</si>
  <si>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</si>
  <si>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</si>
  <si>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</si>
  <si>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</si>
  <si>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</si>
  <si>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</si>
  <si>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</si>
  <si>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</si>
  <si>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</si>
  <si>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</si>
  <si>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</si>
  <si>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</si>
  <si>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</si>
  <si>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</si>
  <si>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</si>
  <si>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</si>
  <si>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</si>
  <si>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</si>
  <si>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</si>
  <si>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</si>
  <si>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</si>
  <si>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</si>
  <si>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</si>
  <si>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</si>
  <si>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</si>
  <si>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</si>
  <si>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</si>
  <si>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</si>
  <si>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</si>
  <si>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</si>
  <si>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</si>
  <si>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</si>
  <si>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</si>
  <si>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</si>
  <si>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</si>
  <si>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</si>
  <si>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</si>
  <si>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</si>
  <si>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</si>
  <si>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</si>
  <si>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</si>
  <si>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</si>
  <si>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</si>
  <si>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</si>
  <si>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</si>
  <si>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</si>
  <si>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</si>
  <si>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</si>
  <si>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</si>
  <si>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</si>
  <si>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</si>
  <si>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</si>
  <si>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</si>
  <si>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</si>
  <si>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</si>
  <si>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</si>
  <si>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</si>
  <si>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</si>
  <si>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</si>
  <si>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</si>
  <si>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</si>
  <si>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</si>
  <si>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</si>
  <si>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</si>
  <si>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</si>
  <si>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</si>
  <si>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</si>
  <si>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</si>
  <si>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</si>
  <si>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</si>
  <si>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</si>
  <si>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</si>
  <si>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</si>
  <si>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</si>
  <si>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</si>
  <si>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</si>
  <si>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</si>
  <si>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</si>
  <si>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</si>
  <si>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</si>
  <si>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</si>
  <si>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</si>
  <si>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</si>
  <si>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</si>
  <si>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</si>
  <si>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</si>
  <si>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</si>
  <si>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</si>
  <si>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</si>
  <si>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</si>
  <si>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</si>
  <si>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</si>
  <si>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</si>
  <si>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</si>
  <si>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</si>
  <si>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</si>
  <si>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</si>
  <si>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</si>
  <si>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</si>
  <si>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</si>
  <si>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</si>
  <si>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</si>
  <si>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</si>
  <si>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</si>
  <si>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</si>
  <si>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</si>
  <si>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</si>
  <si>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</si>
  <si>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</si>
  <si>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</si>
  <si>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</si>
  <si>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</si>
  <si>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</si>
  <si>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</si>
  <si>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</si>
  <si>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</si>
  <si>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</si>
  <si>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</si>
  <si>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</si>
  <si>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</si>
  <si>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</si>
  <si>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</si>
  <si>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</si>
  <si>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</si>
  <si>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</si>
  <si>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</si>
  <si>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</si>
  <si>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</si>
  <si>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</si>
  <si>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</si>
  <si>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</si>
  <si>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</si>
  <si>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</si>
  <si>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</si>
  <si>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</si>
  <si>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</si>
  <si>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</si>
  <si>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</si>
  <si>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</si>
  <si>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</si>
  <si>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</si>
  <si>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</si>
  <si>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</si>
  <si>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</si>
  <si>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</si>
  <si>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</si>
  <si>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</si>
  <si>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</si>
  <si>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</si>
  <si>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</si>
  <si>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</si>
  <si>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</si>
  <si>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</si>
  <si>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</si>
  <si>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</si>
  <si>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</si>
  <si>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</si>
  <si>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</si>
  <si>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</si>
  <si>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</si>
  <si>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</si>
  <si>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</si>
  <si>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</si>
  <si>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</si>
  <si>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</si>
  <si>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</si>
  <si>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</si>
  <si>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</si>
  <si>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</si>
  <si>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</si>
  <si>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</si>
  <si>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</si>
  <si>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</si>
  <si>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</si>
  <si>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</si>
  <si>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</si>
  <si>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</si>
  <si>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</si>
  <si>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</si>
  <si>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</si>
  <si>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</si>
  <si>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</si>
  <si>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</si>
  <si>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</si>
  <si>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</si>
  <si>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</si>
  <si>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</si>
  <si>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</si>
  <si>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</si>
  <si>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</si>
  <si>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</si>
  <si>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</si>
  <si>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</si>
  <si>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</si>
  <si>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</si>
  <si>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</si>
  <si>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</si>
  <si>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</si>
  <si>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</si>
  <si>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</si>
  <si>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</si>
  <si>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</si>
  <si>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</si>
  <si>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</si>
  <si>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</si>
  <si>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</si>
  <si>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</si>
  <si>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</si>
  <si>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</si>
  <si>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</si>
  <si>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</si>
  <si>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</si>
  <si>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</si>
  <si>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</si>
  <si>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</si>
  <si>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</si>
  <si>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</si>
  <si>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</si>
  <si>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</si>
  <si>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</si>
  <si>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</si>
  <si>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</si>
  <si>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</si>
  <si>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</si>
  <si>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</si>
  <si>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</si>
  <si>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</si>
  <si>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</si>
  <si>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</si>
  <si>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</si>
  <si>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</si>
  <si>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</si>
  <si>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</si>
  <si>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</si>
  <si>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</si>
  <si>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</si>
  <si>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</si>
  <si>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</si>
  <si>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</si>
  <si>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</si>
  <si>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</si>
  <si>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</si>
  <si>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</si>
  <si>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</si>
  <si>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</si>
  <si>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</si>
  <si>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</si>
  <si>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</si>
  <si>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</si>
  <si>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</si>
  <si>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</si>
  <si>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</si>
  <si>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</si>
  <si>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</si>
  <si>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</si>
  <si>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</si>
  <si>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</si>
  <si>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</si>
  <si>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</si>
  <si>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</si>
  <si>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</si>
  <si>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</si>
  <si>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</si>
  <si>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</si>
  <si>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</si>
  <si>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</si>
  <si>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</si>
  <si>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</si>
  <si>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</si>
  <si>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</si>
  <si>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</si>
  <si>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</si>
  <si>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</si>
  <si>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</si>
  <si>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</si>
  <si>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</si>
  <si>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</si>
  <si>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</si>
  <si>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</si>
  <si>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</si>
  <si>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</si>
  <si>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</si>
  <si>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</si>
  <si>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</si>
  <si>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</si>
  <si>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</si>
  <si>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</si>
  <si>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</si>
  <si>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</si>
  <si>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</si>
  <si>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</si>
  <si>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</si>
  <si>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</si>
  <si>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</si>
  <si>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</si>
  <si>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</si>
  <si>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</si>
  <si>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</si>
  <si>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</si>
  <si>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</si>
  <si>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</si>
  <si>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</si>
  <si>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</si>
  <si>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</si>
  <si>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</si>
  <si>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</si>
  <si>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</si>
  <si>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</si>
  <si>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</si>
  <si>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</si>
  <si>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</si>
  <si>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</si>
  <si>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</si>
  <si>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</si>
  <si>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</si>
  <si>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</si>
  <si>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</si>
  <si>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</si>
  <si>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</si>
  <si>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</si>
  <si>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</si>
  <si>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</si>
  <si>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</si>
  <si>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</si>
  <si>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</si>
  <si>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</si>
  <si>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</si>
  <si>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</si>
  <si>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</si>
  <si>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</si>
  <si>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</si>
  <si>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</si>
  <si>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</si>
  <si>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</si>
  <si>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</si>
  <si>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</si>
  <si>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</si>
  <si>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</si>
  <si>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</si>
  <si>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</si>
  <si>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</si>
  <si>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</si>
  <si>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</si>
  <si>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</si>
  <si>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</si>
  <si>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</si>
  <si>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</si>
  <si>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</si>
  <si>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</si>
  <si>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</si>
  <si>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</si>
  <si>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</si>
  <si>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</si>
  <si>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</si>
  <si>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</si>
  <si>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</si>
  <si>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</si>
  <si>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</si>
  <si>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</si>
  <si>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</si>
  <si>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</si>
  <si>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</si>
  <si>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</si>
  <si>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</si>
  <si>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</si>
  <si>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</si>
  <si>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</si>
  <si>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</si>
  <si>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</si>
  <si>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</si>
  <si>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</si>
  <si>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</si>
  <si>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</si>
  <si>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</si>
  <si>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</si>
  <si>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</si>
  <si>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</si>
  <si>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</si>
  <si>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</si>
  <si>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</si>
  <si>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</si>
  <si>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</si>
  <si>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</si>
  <si>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</si>
  <si>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</si>
  <si>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</si>
  <si>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</si>
  <si>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</si>
  <si>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</si>
  <si>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</si>
  <si>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</si>
  <si>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</si>
  <si>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</si>
  <si>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</si>
  <si>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</si>
  <si>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</si>
  <si>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</si>
  <si>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</si>
  <si>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</si>
  <si>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</si>
  <si>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</si>
  <si>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</si>
  <si>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</si>
  <si>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</si>
  <si>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</si>
  <si>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</si>
  <si>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</si>
  <si>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</si>
  <si>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</si>
  <si>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</si>
  <si>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</si>
  <si>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</si>
  <si>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</si>
  <si>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</si>
  <si>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</si>
  <si>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</si>
  <si>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</si>
  <si>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</si>
  <si>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</si>
  <si>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</si>
  <si>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</si>
  <si>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</si>
  <si>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</si>
  <si>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</si>
  <si>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</si>
  <si>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</si>
  <si>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</si>
  <si>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</si>
  <si>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</si>
  <si>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</si>
  <si>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</si>
  <si>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</si>
  <si>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</si>
  <si>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</si>
  <si>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</si>
  <si>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</si>
  <si>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</si>
  <si>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</si>
  <si>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</si>
  <si>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</si>
  <si>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</si>
  <si>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</si>
  <si>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</si>
  <si>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</si>
  <si>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</si>
  <si>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</si>
  <si>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</si>
  <si>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</si>
  <si>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</si>
  <si>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</si>
  <si>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</si>
  <si>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</si>
  <si>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</si>
  <si>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</si>
  <si>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</si>
  <si>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</si>
  <si>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</si>
  <si>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</si>
  <si>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</si>
  <si>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</si>
  <si>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</si>
  <si>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</si>
  <si>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</si>
  <si>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</si>
  <si>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</si>
  <si>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</si>
  <si>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</si>
  <si>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</si>
  <si>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</si>
  <si>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</si>
  <si>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</si>
  <si>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</si>
  <si>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</si>
  <si>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</si>
  <si>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</si>
  <si>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</si>
  <si>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</si>
  <si>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</si>
  <si>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</si>
  <si>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</si>
  <si>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</si>
  <si>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</si>
  <si>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</si>
  <si>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</si>
  <si>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</si>
  <si>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</si>
  <si>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</si>
  <si>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</si>
  <si>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</si>
  <si>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</si>
  <si>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</si>
  <si>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</si>
  <si>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</si>
  <si>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</si>
  <si>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</si>
  <si>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</si>
  <si>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</si>
  <si>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</si>
  <si>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</si>
  <si>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</si>
  <si>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</si>
  <si>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</si>
  <si>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</si>
  <si>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</si>
  <si>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</si>
  <si>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</si>
  <si>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</si>
  <si>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</si>
  <si>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</si>
  <si>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</si>
  <si>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</si>
  <si>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</si>
  <si>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</si>
  <si>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</si>
  <si>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</si>
  <si>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</si>
  <si>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</si>
  <si>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</si>
  <si>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</si>
  <si>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</si>
  <si>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</si>
  <si>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</si>
  <si>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</si>
  <si>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</si>
  <si>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</si>
  <si>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</si>
  <si>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</si>
  <si>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</si>
  <si>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</si>
  <si>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</si>
  <si>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</si>
  <si>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</si>
  <si>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</si>
  <si>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</si>
  <si>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</si>
  <si>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</si>
  <si>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</si>
  <si>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</si>
  <si>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</si>
  <si>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</si>
  <si>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</si>
  <si>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</si>
  <si>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</si>
  <si>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</si>
  <si>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</si>
  <si>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</si>
  <si>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</si>
  <si>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</si>
  <si>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</si>
  <si>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</si>
  <si>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</si>
  <si>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</si>
  <si>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</si>
  <si>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</si>
  <si>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</si>
  <si>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</si>
  <si>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</si>
  <si>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</si>
  <si>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</si>
  <si>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</si>
  <si>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</si>
  <si>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</si>
  <si>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</si>
  <si>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</si>
  <si>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</si>
  <si>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</si>
  <si>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</si>
  <si>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</si>
  <si>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</si>
  <si>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</si>
  <si>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</si>
  <si>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</si>
  <si>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</si>
  <si>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</si>
  <si>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</si>
  <si>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</si>
  <si>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</si>
  <si>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</si>
  <si>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</si>
  <si>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</si>
  <si>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</si>
  <si>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</si>
  <si>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</si>
  <si>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</si>
  <si>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</si>
  <si>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</si>
  <si>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</si>
  <si>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</si>
  <si>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</si>
  <si>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</si>
  <si>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</si>
  <si>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</si>
  <si>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</si>
  <si>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</si>
  <si>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</si>
  <si>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</si>
  <si>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</si>
  <si>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</si>
  <si>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</si>
  <si>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</si>
  <si>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</si>
  <si>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</si>
  <si>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</si>
  <si>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</si>
  <si>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</si>
  <si>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</si>
  <si>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</si>
  <si>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</si>
  <si>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</si>
  <si>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</si>
  <si>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</si>
  <si>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</si>
  <si>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</si>
  <si>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</si>
  <si>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</si>
  <si>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</si>
  <si>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</si>
  <si>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</si>
  <si>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</si>
  <si>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</si>
  <si>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</si>
  <si>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</si>
  <si>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</si>
  <si>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</si>
  <si>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</si>
  <si>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</si>
  <si>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</si>
  <si>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</si>
  <si>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</si>
  <si>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</si>
  <si>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</si>
  <si>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</si>
  <si>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</si>
  <si>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</si>
  <si>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</si>
  <si>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</si>
  <si>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</si>
  <si>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</si>
  <si>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</si>
  <si>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</si>
  <si>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</si>
  <si>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</si>
  <si>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</si>
  <si>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</si>
  <si>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</si>
  <si>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</si>
  <si>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</si>
  <si>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</si>
  <si>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</si>
  <si>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</si>
  <si>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</si>
  <si>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</si>
  <si>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</si>
  <si>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</si>
  <si>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</si>
  <si>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</si>
  <si>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</si>
  <si>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</si>
  <si>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</si>
  <si>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</si>
  <si>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</si>
  <si>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</si>
  <si>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</si>
  <si>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</si>
  <si>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</si>
  <si>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</si>
  <si>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</si>
  <si>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</si>
  <si>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</si>
  <si>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</si>
  <si>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</si>
  <si>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</si>
  <si>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</si>
  <si>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</si>
  <si>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</si>
  <si>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</si>
  <si>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</si>
  <si>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</si>
  <si>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</si>
  <si>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</si>
  <si>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</si>
  <si>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</si>
  <si>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</si>
  <si>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</si>
  <si>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</si>
  <si>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</si>
  <si>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</si>
  <si>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</si>
  <si>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</si>
  <si>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</si>
  <si>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</si>
  <si>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</si>
  <si>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</si>
  <si>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</si>
  <si>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</si>
  <si>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</si>
  <si>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</si>
  <si>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</si>
  <si>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</si>
  <si>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</si>
  <si>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</si>
  <si>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</si>
  <si>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</si>
  <si>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</si>
  <si>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</si>
  <si>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</si>
  <si>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</si>
  <si>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</si>
  <si>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</si>
  <si>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</si>
  <si>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</si>
  <si>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</si>
  <si>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</si>
  <si>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</si>
  <si>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</si>
  <si>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</si>
  <si>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</si>
  <si>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</si>
  <si>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</si>
  <si>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</si>
  <si>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</si>
  <si>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</si>
  <si>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</si>
  <si>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</si>
  <si>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</si>
  <si>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</si>
  <si>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</si>
  <si>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</si>
  <si>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</si>
  <si>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</si>
  <si>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</si>
  <si>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</si>
  <si>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</si>
  <si>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</si>
  <si>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</si>
  <si>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</si>
  <si>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</si>
  <si>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</si>
  <si>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</si>
  <si>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</si>
  <si>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</si>
  <si>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</si>
  <si>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</si>
  <si>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</si>
  <si>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</si>
  <si>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</si>
  <si>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</si>
  <si>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</si>
  <si>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</si>
  <si>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</si>
  <si>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</si>
  <si>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</si>
  <si>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</si>
  <si>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</si>
  <si>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</si>
  <si>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</si>
  <si>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</si>
  <si>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</si>
  <si>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</si>
  <si>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</si>
  <si>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</si>
  <si>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</si>
  <si>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</si>
  <si>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</si>
  <si>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</si>
  <si>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</si>
  <si>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</si>
  <si>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</si>
  <si>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</si>
  <si>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</si>
  <si>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</si>
  <si>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</si>
  <si>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</si>
  <si>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</si>
  <si>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</si>
  <si>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</si>
  <si>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</si>
  <si>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</si>
  <si>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</si>
  <si>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</si>
  <si>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</si>
  <si>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</si>
  <si>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</si>
  <si>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</si>
  <si>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</si>
  <si>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</si>
  <si>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</si>
  <si>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</si>
  <si>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</si>
  <si>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</si>
  <si>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</si>
  <si>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</si>
  <si>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</si>
  <si>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</si>
  <si>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</si>
  <si>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</si>
  <si>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</si>
  <si>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</si>
  <si>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</si>
  <si>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</si>
  <si>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</si>
  <si>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</si>
  <si>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</si>
  <si>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</si>
  <si>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</si>
  <si>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</si>
  <si>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</si>
  <si>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</si>
  <si>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</si>
  <si>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</si>
  <si>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</si>
  <si>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</si>
  <si>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</si>
  <si>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</si>
  <si>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</si>
  <si>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</si>
  <si>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</si>
  <si>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</si>
  <si>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</si>
  <si>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</si>
  <si>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</si>
  <si>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</si>
  <si>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</si>
  <si>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</si>
  <si>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</si>
  <si>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</si>
  <si>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</si>
  <si>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</si>
  <si>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</si>
  <si>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</si>
  <si>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</si>
  <si>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</si>
  <si>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</si>
  <si>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</si>
  <si>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</si>
  <si>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</si>
  <si>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</si>
  <si>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</si>
  <si>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</si>
  <si>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</si>
  <si>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</si>
  <si>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</si>
  <si>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</si>
  <si>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</si>
  <si>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</si>
  <si>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</si>
  <si>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</si>
  <si>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</si>
  <si>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</si>
  <si>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</si>
  <si>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</si>
  <si>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</si>
  <si>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</si>
  <si>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</si>
  <si>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</si>
  <si>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</si>
  <si>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</si>
  <si>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</si>
  <si>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</si>
  <si>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</si>
  <si>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</si>
  <si>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</si>
  <si>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</si>
  <si>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</si>
  <si>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</si>
  <si>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</si>
  <si>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</si>
  <si>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</si>
  <si>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</si>
  <si>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</si>
  <si>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</si>
  <si>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</si>
  <si>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</si>
  <si>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</si>
  <si>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</si>
  <si>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</si>
  <si>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</si>
  <si>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</si>
  <si>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</si>
  <si>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</si>
  <si>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</si>
  <si>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</si>
  <si>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</si>
  <si>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</si>
  <si>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</si>
  <si>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</si>
  <si>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</si>
  <si>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</si>
  <si>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</si>
  <si>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</si>
  <si>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</si>
  <si>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</si>
  <si>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</si>
  <si>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</si>
  <si>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</si>
  <si>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</si>
  <si>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</si>
  <si>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</si>
  <si>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</si>
  <si>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</si>
  <si>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</si>
  <si>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</si>
  <si>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</si>
  <si>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</si>
  <si>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</si>
  <si>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</si>
  <si>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</si>
  <si>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</si>
  <si>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</si>
  <si>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</si>
  <si>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</si>
  <si>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</si>
  <si>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</si>
  <si>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</si>
  <si>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</si>
  <si>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</si>
  <si>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</si>
  <si>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</si>
  <si>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</si>
  <si>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</si>
  <si>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</si>
  <si>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</si>
  <si>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</si>
  <si>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</si>
  <si>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</si>
  <si>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</si>
  <si>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</si>
  <si>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</si>
  <si>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</si>
  <si>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</si>
  <si>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</si>
  <si>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</si>
  <si>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</si>
  <si>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</si>
  <si>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</si>
  <si>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</si>
  <si>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</si>
  <si>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</si>
  <si>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</si>
  <si>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</si>
  <si>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</si>
  <si>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</si>
  <si>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</si>
  <si>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</si>
  <si>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</si>
  <si>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</si>
  <si>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</si>
  <si>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</si>
  <si>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</si>
  <si>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</si>
  <si>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</si>
  <si>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</si>
  <si>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</si>
  <si>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</si>
  <si>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</si>
  <si>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</si>
  <si>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</si>
  <si>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</si>
  <si>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</si>
  <si>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</si>
  <si>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</si>
  <si>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</si>
  <si>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</si>
  <si>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</si>
  <si>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</si>
  <si>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</si>
  <si>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</si>
  <si>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</si>
  <si>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</si>
  <si>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</si>
  <si>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</si>
  <si>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</si>
  <si>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</si>
  <si>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</si>
  <si>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</si>
  <si>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</si>
  <si>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</si>
  <si>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</si>
  <si>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</si>
  <si>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</si>
  <si>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</si>
  <si>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</si>
  <si>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</si>
  <si>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</si>
  <si>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</si>
  <si>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</si>
  <si>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</si>
  <si>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</si>
  <si>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</si>
  <si>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</si>
  <si>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</si>
  <si>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</si>
  <si>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</si>
  <si>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</si>
  <si>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</si>
  <si>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</si>
  <si>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</si>
  <si>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</si>
  <si>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</si>
  <si>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</si>
  <si>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</si>
  <si>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</si>
  <si>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</si>
  <si>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</si>
  <si>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</si>
  <si>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</si>
  <si>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</si>
  <si>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</si>
  <si>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</si>
  <si>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</si>
  <si>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</si>
  <si>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</si>
  <si>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</si>
  <si>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</si>
  <si>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</si>
  <si>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</si>
  <si>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</si>
  <si>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</si>
  <si>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</si>
  <si>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</si>
  <si>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</si>
  <si>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</si>
  <si>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</si>
  <si>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</si>
  <si>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</si>
  <si>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</si>
  <si>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</si>
  <si>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</si>
  <si>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</si>
  <si>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</si>
  <si>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</si>
  <si>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</si>
  <si>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</si>
  <si>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</si>
  <si>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</si>
  <si>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</si>
  <si>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</si>
  <si>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</si>
  <si>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</si>
  <si>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</si>
  <si>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</si>
  <si>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</si>
  <si>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</si>
  <si>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</si>
  <si>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</si>
  <si>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</si>
  <si>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</si>
  <si>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</si>
  <si>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</si>
  <si>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</si>
  <si>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</si>
  <si>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</si>
  <si>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</si>
  <si>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</si>
  <si>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</si>
  <si>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</si>
  <si>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</si>
  <si>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</si>
  <si>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</si>
  <si>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</si>
  <si>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</si>
  <si>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</si>
  <si>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</si>
  <si>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</si>
  <si>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</si>
  <si>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</si>
  <si>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</si>
  <si>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</si>
  <si>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</si>
  <si>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</si>
  <si>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</si>
  <si>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</si>
  <si>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</si>
  <si>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</si>
  <si>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</si>
  <si>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</si>
  <si>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</si>
  <si>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</si>
  <si>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</si>
  <si>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</si>
  <si>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</si>
  <si>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</si>
  <si>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</si>
  <si>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</si>
  <si>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</si>
  <si>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</si>
  <si>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</si>
  <si>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</si>
  <si>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</si>
  <si>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</si>
  <si>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</si>
  <si>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</si>
  <si>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</si>
  <si>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</si>
  <si>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</si>
  <si>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</si>
  <si>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</si>
  <si>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</si>
  <si>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</si>
  <si>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</si>
  <si>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</si>
  <si>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</si>
  <si>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</si>
  <si>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</si>
  <si>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</si>
  <si>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</si>
  <si>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</si>
  <si>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</si>
  <si>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</si>
  <si>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</si>
  <si>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</si>
  <si>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</si>
  <si>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</si>
  <si>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</si>
  <si>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</si>
  <si>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</si>
  <si>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</si>
  <si>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</si>
  <si>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</si>
  <si>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</si>
  <si>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</si>
  <si>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</si>
  <si>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</si>
  <si>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</si>
  <si>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</si>
  <si>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</si>
  <si>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</si>
  <si>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</si>
  <si>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</si>
  <si>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</si>
  <si>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</si>
  <si>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</si>
  <si>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</si>
  <si>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</si>
  <si>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</si>
  <si>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</si>
  <si>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</si>
  <si>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</si>
  <si>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</si>
  <si>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</si>
  <si>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</si>
  <si>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</si>
  <si>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</si>
  <si>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</si>
  <si>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</si>
  <si>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</si>
  <si>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</si>
  <si>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</si>
  <si>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</si>
  <si>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</si>
  <si>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</si>
  <si>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</si>
  <si>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</si>
  <si>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</si>
  <si>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</si>
  <si>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</si>
  <si>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</si>
  <si>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</si>
  <si>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</si>
  <si>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</si>
  <si>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</si>
  <si>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</si>
  <si>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</si>
  <si>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</si>
  <si>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</si>
  <si>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</si>
  <si>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</si>
  <si>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</si>
  <si>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</si>
  <si>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</si>
  <si>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</si>
  <si>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</si>
  <si>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</si>
  <si>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</si>
  <si>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</si>
  <si>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</si>
  <si>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</si>
  <si>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</si>
  <si>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</si>
  <si>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</si>
  <si>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</si>
  <si>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</si>
  <si>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</si>
  <si>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</si>
  <si>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</si>
  <si>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</si>
  <si>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</si>
  <si>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</si>
  <si>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</si>
  <si>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</si>
  <si>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</si>
  <si>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</si>
  <si>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</si>
  <si>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</si>
  <si>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</si>
  <si>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</si>
  <si>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</si>
  <si>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</si>
  <si>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</si>
  <si>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</si>
  <si>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</si>
  <si>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</si>
  <si>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</si>
  <si>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</si>
  <si>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</si>
  <si>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</si>
  <si>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</si>
  <si>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</si>
  <si>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</si>
  <si>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</si>
  <si>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</si>
  <si>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</si>
  <si>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</si>
  <si>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</si>
  <si>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</si>
  <si>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</si>
  <si>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</si>
  <si>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</si>
  <si>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</si>
  <si>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</si>
  <si>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</si>
  <si>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</si>
  <si>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</si>
  <si>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</si>
  <si>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</si>
  <si>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</si>
  <si>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</si>
  <si>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</si>
  <si>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</si>
  <si>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</si>
  <si>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</si>
  <si>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</si>
  <si>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</si>
  <si>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</si>
  <si>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</si>
  <si>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</si>
  <si>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</si>
  <si>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</si>
  <si>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</si>
  <si>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</si>
  <si>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</si>
  <si>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</si>
  <si>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</si>
  <si>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</si>
  <si>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</si>
  <si>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</si>
  <si>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</si>
  <si>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</si>
  <si>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</si>
  <si>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</si>
  <si>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</si>
  <si>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</si>
  <si>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</si>
  <si>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</si>
  <si>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</si>
  <si>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</si>
  <si>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</si>
  <si>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</si>
  <si>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</si>
  <si>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</si>
  <si>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</si>
  <si>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</si>
  <si>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</si>
  <si>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</si>
  <si>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</si>
  <si>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</si>
  <si>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</si>
  <si>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</si>
  <si>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</si>
  <si>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</si>
  <si>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</si>
  <si>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</si>
  <si>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</si>
  <si>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</si>
  <si>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</si>
  <si>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</si>
  <si>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</si>
  <si>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</si>
  <si>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</si>
  <si>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</si>
  <si>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</si>
  <si>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</si>
  <si>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</si>
  <si>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</si>
  <si>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</si>
  <si>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</si>
  <si>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</si>
  <si>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</si>
  <si>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</si>
  <si>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</si>
  <si>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</si>
  <si>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</si>
  <si>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</si>
  <si>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</si>
  <si>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</si>
  <si>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</si>
  <si>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</si>
  <si>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</si>
  <si>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</si>
  <si>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</si>
  <si>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</si>
  <si>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</si>
  <si>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</si>
  <si>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</si>
  <si>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</si>
  <si>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</si>
  <si>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</si>
  <si>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</si>
  <si>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</si>
  <si>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</si>
  <si>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</si>
  <si>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</si>
  <si>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</si>
  <si>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</si>
  <si>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</si>
  <si>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</si>
  <si>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</si>
  <si>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</si>
  <si>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</si>
  <si>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</si>
  <si>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</si>
  <si>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</si>
  <si>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</si>
  <si>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</si>
  <si>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</si>
  <si>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</si>
  <si>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</si>
  <si>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</si>
  <si>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</si>
  <si>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</si>
  <si>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</si>
  <si>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</si>
  <si>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</si>
  <si>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</si>
  <si>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</si>
  <si>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</si>
  <si>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</si>
  <si>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</si>
  <si>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</si>
  <si>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</si>
  <si>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</si>
  <si>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</si>
  <si>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</si>
  <si>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</si>
  <si>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</si>
  <si>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</si>
  <si>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</si>
  <si>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</si>
  <si>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</si>
  <si>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</si>
  <si>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</si>
  <si>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</si>
  <si>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</si>
  <si>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</si>
  <si>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</si>
  <si>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</si>
  <si>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</si>
  <si>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</si>
  <si>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</si>
  <si>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</si>
  <si>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</si>
  <si>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</si>
  <si>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</si>
  <si>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</si>
  <si>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</si>
  <si>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</si>
  <si>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</si>
  <si>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</si>
  <si>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</si>
  <si>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</si>
  <si>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</si>
  <si>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</si>
  <si>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</si>
  <si>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</si>
  <si>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</si>
  <si>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</si>
  <si>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</si>
  <si>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</si>
  <si>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</si>
  <si>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</si>
  <si>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</si>
  <si>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</si>
  <si>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</si>
  <si>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</si>
  <si>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</si>
  <si>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</si>
  <si>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</si>
  <si>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</si>
  <si>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</si>
  <si>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</si>
  <si>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</si>
  <si>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</si>
  <si>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</si>
  <si>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</si>
  <si>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</si>
  <si>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</si>
  <si>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</si>
  <si>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</si>
  <si>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</si>
  <si>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</si>
  <si>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</si>
  <si>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</si>
  <si>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</si>
  <si>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</si>
  <si>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</si>
  <si>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</si>
  <si>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</si>
  <si>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</si>
  <si>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</si>
  <si>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</si>
  <si>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</si>
  <si>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</si>
  <si>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</si>
  <si>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</si>
  <si>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</si>
  <si>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</si>
  <si>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</si>
  <si>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</si>
  <si>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</si>
  <si>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</si>
  <si>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</si>
  <si>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</si>
  <si>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</si>
  <si>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</si>
  <si>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</si>
  <si>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</si>
  <si>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</si>
  <si>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</si>
  <si>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</si>
  <si>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</si>
  <si>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</si>
  <si>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</si>
  <si>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</si>
  <si>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</si>
  <si>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</si>
  <si>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</si>
  <si>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</si>
  <si>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</si>
  <si>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</si>
  <si>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</si>
  <si>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</si>
  <si>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</si>
  <si>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</si>
  <si>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</si>
  <si>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</si>
  <si>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</si>
  <si>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</si>
  <si>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</si>
  <si>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</si>
  <si>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</si>
  <si>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</si>
  <si>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</si>
  <si>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</si>
  <si>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</si>
  <si>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</si>
  <si>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</si>
  <si>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</si>
  <si>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</si>
  <si>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</si>
  <si>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</si>
  <si>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</si>
  <si>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</si>
  <si>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</si>
  <si>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</si>
  <si>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</si>
  <si>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</si>
  <si>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</si>
  <si>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</si>
  <si>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</si>
  <si>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</si>
  <si>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</si>
  <si>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</si>
  <si>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</si>
  <si>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</si>
  <si>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</si>
  <si>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</si>
  <si>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</si>
  <si>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</si>
  <si>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</si>
  <si>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</si>
  <si>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</si>
  <si>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</si>
  <si>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</si>
  <si>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</si>
  <si>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</si>
  <si>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</si>
  <si>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</si>
  <si>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</si>
  <si>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</si>
  <si>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</si>
  <si>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</si>
  <si>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</si>
  <si>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</si>
  <si>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</si>
  <si>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</si>
  <si>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</si>
  <si>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</si>
  <si>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</si>
  <si>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</si>
  <si>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</si>
  <si>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</si>
  <si>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</si>
  <si>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</si>
  <si>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</si>
  <si>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</si>
  <si>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</si>
  <si>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</si>
  <si>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</si>
  <si>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</si>
  <si>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</si>
  <si>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</si>
  <si>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</si>
  <si>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</si>
  <si>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</si>
  <si>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</si>
  <si>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</si>
  <si>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</si>
  <si>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</si>
  <si>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</si>
  <si>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</si>
  <si>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</si>
  <si>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</si>
  <si>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</si>
  <si>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</si>
  <si>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</si>
  <si>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</si>
  <si>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</si>
  <si>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</si>
  <si>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</si>
  <si>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</si>
  <si>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</si>
  <si>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</si>
  <si>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</si>
  <si>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</si>
  <si>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</si>
  <si>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</si>
  <si>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</si>
  <si>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</si>
  <si>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</si>
  <si>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</si>
  <si>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</si>
  <si>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</si>
  <si>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</si>
  <si>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</si>
  <si>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</si>
  <si>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</si>
  <si>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</si>
  <si>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</si>
  <si>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</si>
  <si>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</si>
  <si>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</si>
  <si>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</si>
  <si>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</si>
  <si>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</si>
  <si>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</si>
  <si>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</si>
  <si>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</si>
  <si>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</si>
  <si>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</si>
  <si>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</si>
  <si>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</si>
  <si>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</si>
  <si>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</si>
  <si>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</si>
  <si>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</si>
  <si>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</si>
  <si>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</si>
  <si>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</si>
  <si>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</si>
  <si>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</si>
  <si>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</si>
  <si>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</si>
  <si>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</si>
  <si>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</si>
  <si>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</si>
  <si>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</si>
  <si>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</si>
  <si>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</si>
  <si>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</si>
  <si>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</si>
  <si>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</si>
  <si>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</si>
  <si>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</si>
  <si>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</si>
  <si>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</si>
  <si>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</si>
  <si>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</si>
  <si>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</si>
  <si>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</si>
  <si>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</si>
  <si>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</si>
  <si>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</si>
  <si>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</si>
  <si>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</si>
  <si>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</si>
  <si>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</si>
  <si>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</si>
  <si>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</si>
  <si>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</si>
  <si>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</si>
  <si>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</si>
  <si>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</si>
  <si>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</si>
  <si>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</si>
  <si>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</si>
  <si>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</si>
  <si>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</si>
  <si>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</si>
  <si>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</si>
  <si>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</si>
  <si>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</si>
  <si>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</si>
  <si>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</si>
  <si>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</si>
  <si>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</si>
  <si>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</si>
  <si>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</si>
  <si>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</si>
  <si>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</si>
  <si>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</si>
  <si>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</si>
  <si>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</si>
  <si>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</si>
  <si>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</si>
  <si>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</si>
  <si>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</si>
  <si>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</si>
  <si>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</si>
  <si>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</si>
  <si>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</si>
  <si>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</si>
  <si>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</si>
  <si>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</si>
  <si>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</si>
  <si>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</si>
  <si>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</si>
  <si>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</si>
  <si>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</si>
  <si>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</si>
  <si>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</si>
  <si>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</si>
  <si>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</si>
  <si>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</si>
  <si>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</si>
  <si>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</si>
  <si>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</si>
  <si>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</si>
  <si>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</si>
  <si>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</si>
  <si>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</si>
  <si>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</si>
  <si>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</si>
  <si>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</si>
  <si>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</si>
  <si>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</si>
  <si>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</si>
  <si>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</si>
  <si>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</si>
  <si>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</si>
  <si>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</si>
  <si>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</si>
  <si>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</si>
  <si>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</si>
  <si>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</si>
  <si>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</si>
  <si>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</si>
  <si>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</si>
  <si>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</si>
  <si>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</si>
  <si>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</si>
  <si>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</si>
  <si>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</si>
  <si>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</si>
  <si>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</si>
  <si>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</si>
  <si>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</si>
  <si>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</si>
  <si>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</si>
  <si>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</si>
  <si>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</si>
  <si>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</si>
  <si>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</si>
  <si>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</si>
  <si>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</si>
  <si>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</si>
  <si>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</si>
  <si>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</si>
  <si>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</si>
  <si>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</si>
  <si>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</si>
  <si>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</si>
  <si>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</si>
  <si>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</si>
  <si>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</si>
  <si>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</si>
  <si>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</si>
  <si>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</si>
  <si>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</si>
  <si>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</si>
  <si>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</si>
  <si>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</si>
  <si>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</si>
  <si>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</si>
  <si>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</si>
  <si>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</si>
  <si>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</si>
  <si>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</si>
  <si>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</si>
  <si>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</si>
  <si>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</si>
  <si>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</si>
  <si>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</si>
  <si>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</si>
  <si>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</si>
  <si>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</si>
  <si>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</si>
  <si>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</si>
  <si>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</si>
  <si>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</si>
  <si>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</si>
  <si>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</si>
  <si>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</si>
  <si>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</si>
  <si>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</si>
  <si>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</si>
  <si>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</si>
  <si>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</si>
  <si>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</si>
  <si>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</si>
  <si>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</si>
  <si>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</si>
  <si>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</si>
  <si>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</si>
  <si>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</si>
  <si>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</si>
  <si>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</si>
  <si>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</si>
  <si>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</si>
  <si>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</si>
  <si>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</si>
  <si>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</si>
  <si>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</si>
  <si>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</si>
  <si>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</si>
  <si>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</si>
  <si>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</si>
  <si>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</si>
  <si>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</si>
  <si>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</si>
  <si>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</si>
  <si>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</si>
  <si>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</si>
  <si>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</si>
  <si>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</si>
  <si>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</si>
  <si>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</si>
  <si>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</si>
  <si>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</si>
  <si>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</si>
  <si>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</si>
  <si>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</si>
  <si>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</si>
  <si>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</si>
  <si>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</si>
  <si>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</si>
  <si>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</si>
  <si>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</si>
  <si>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</si>
  <si>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</si>
  <si>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</si>
  <si>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</si>
  <si>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</si>
  <si>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</si>
  <si>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</si>
  <si>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</si>
  <si>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</si>
  <si>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</si>
  <si>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</si>
  <si>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</si>
  <si>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</si>
  <si>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</si>
  <si>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</si>
  <si>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</si>
  <si>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</si>
  <si>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</si>
  <si>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</si>
  <si>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</si>
  <si>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</si>
  <si>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</si>
  <si>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</si>
  <si>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</si>
  <si>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</si>
  <si>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</si>
  <si>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</si>
  <si>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</si>
  <si>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</si>
  <si>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</si>
  <si>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</si>
  <si>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</si>
  <si>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</si>
  <si>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</si>
  <si>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</si>
  <si>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</si>
  <si>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</si>
  <si>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</si>
  <si>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</si>
  <si>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</si>
  <si>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</si>
  <si>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</si>
  <si>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</si>
  <si>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</si>
  <si>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</si>
  <si>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</si>
  <si>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</si>
  <si>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</si>
  <si>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</si>
  <si>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</si>
  <si>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</si>
  <si>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</si>
  <si>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</si>
  <si>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</si>
  <si>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</si>
  <si>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</si>
  <si>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</si>
  <si>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</si>
  <si>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</si>
  <si>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</si>
  <si>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</si>
  <si>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</si>
  <si>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</si>
  <si>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</si>
  <si>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</si>
  <si>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</si>
  <si>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</si>
  <si>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</si>
  <si>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</si>
  <si>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</si>
  <si>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</si>
  <si>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</si>
  <si>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</si>
  <si>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</si>
  <si>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</si>
  <si>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</si>
  <si>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</si>
  <si>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</si>
  <si>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</si>
  <si>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</si>
  <si>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</si>
  <si>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</si>
  <si>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</si>
  <si>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</si>
  <si>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</si>
  <si>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</si>
  <si>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</si>
  <si>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</si>
  <si>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</si>
  <si>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</si>
  <si>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</si>
  <si>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</si>
  <si>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</si>
  <si>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</si>
  <si>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</si>
  <si>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</si>
  <si>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</si>
  <si>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</si>
  <si>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</si>
  <si>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</si>
  <si>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</si>
  <si>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</si>
  <si>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</si>
  <si>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</si>
  <si>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</si>
  <si>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</si>
  <si>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</si>
  <si>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</si>
  <si>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</si>
  <si>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</si>
  <si>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</si>
  <si>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</si>
  <si>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</si>
  <si>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</si>
  <si>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</si>
  <si>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</si>
  <si>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</si>
  <si>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</si>
  <si>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</si>
  <si>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</si>
  <si>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</si>
  <si>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</si>
  <si>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</si>
  <si>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</si>
  <si>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</si>
  <si>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</si>
  <si>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</si>
  <si>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</si>
  <si>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</si>
  <si>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</si>
  <si>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</si>
  <si>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</si>
  <si>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</si>
  <si>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</si>
  <si>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</si>
  <si>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</si>
  <si>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</si>
  <si>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</si>
  <si>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</si>
  <si>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</si>
  <si>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</si>
  <si>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</si>
  <si>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</si>
  <si>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</si>
  <si>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</si>
  <si>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</si>
  <si>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</si>
  <si>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</si>
  <si>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</si>
  <si>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</si>
  <si>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</si>
  <si>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</si>
  <si>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</si>
  <si>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</si>
  <si>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</si>
  <si>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</si>
  <si>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</si>
  <si>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</si>
  <si>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</si>
  <si>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</si>
  <si>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</si>
  <si>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</si>
  <si>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</si>
  <si>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</si>
  <si>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</si>
  <si>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</si>
  <si>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</si>
  <si>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</si>
  <si>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</si>
  <si>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</si>
  <si>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</si>
  <si>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</si>
  <si>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</si>
  <si>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</si>
  <si>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</si>
  <si>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</si>
  <si>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</si>
  <si>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</si>
  <si>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</si>
  <si>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</si>
  <si>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</si>
  <si>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</si>
  <si>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</si>
  <si>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</si>
  <si>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</si>
  <si>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</si>
  <si>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</si>
  <si>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</si>
  <si>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</si>
  <si>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</si>
  <si>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</si>
  <si>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</si>
  <si>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</si>
  <si>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</si>
  <si>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</si>
  <si>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</si>
  <si>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</si>
  <si>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</si>
  <si>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</si>
  <si>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</si>
  <si>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</si>
  <si>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</si>
  <si>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</si>
  <si>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</si>
  <si>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</si>
  <si>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</si>
  <si>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</si>
  <si>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</si>
  <si>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</si>
  <si>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</si>
  <si>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</si>
  <si>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</si>
  <si>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</si>
  <si>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</si>
  <si>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</si>
  <si>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</si>
  <si>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</si>
  <si>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</si>
  <si>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</si>
  <si>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</si>
  <si>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</si>
  <si>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</si>
  <si>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</si>
  <si>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</si>
  <si>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</si>
  <si>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</si>
  <si>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</si>
  <si>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</si>
  <si>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</si>
  <si>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</si>
  <si>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</si>
  <si>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</si>
  <si>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</si>
  <si>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</si>
  <si>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</si>
  <si>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</si>
  <si>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</si>
  <si>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</si>
  <si>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</si>
  <si>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</si>
  <si>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</si>
  <si>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</si>
  <si>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</si>
  <si>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</si>
  <si>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</si>
  <si>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</si>
  <si>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</si>
  <si>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</si>
  <si>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</si>
  <si>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</si>
  <si>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</si>
  <si>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</si>
  <si>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</si>
  <si>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</si>
  <si>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</si>
  <si>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</si>
  <si>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</si>
  <si>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</si>
  <si>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</si>
  <si>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</si>
  <si>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</si>
  <si>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</si>
  <si>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</si>
  <si>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</si>
  <si>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</si>
  <si>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</si>
  <si>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</si>
  <si>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</si>
  <si>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</si>
  <si>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</si>
  <si>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</si>
  <si>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</si>
  <si>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</si>
  <si>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</si>
  <si>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</si>
  <si>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44%.</t>
  </si>
  <si>
    <t>Scenario_VCE.cin</t>
  </si>
  <si>
    <t>Virginia Clean Economy Act</t>
  </si>
  <si>
    <t>**Description:** This policy specifies electric power capacity construction specified by legislation. // **Guidance for setting values:** The Virginia Clean Economy Act (2020) requires a minimum of 5,200 MWs of offshore wind are built before 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</si>
</sst>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B17" sqref="B17"/>
    </sheetView>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3166</v>
      </c>
    </row>
    <row r="11" spans="1:2">
      <c r="A11" s="50"/>
    </row>
    <row r="12" spans="1:2">
      <c r="A12" s="10" t="s">
        <v>118</v>
      </c>
    </row>
    <row r="13" spans="1:2">
      <c r="A13" s="10" t="s">
        <v>119</v>
      </c>
    </row>
    <row r="14" spans="1:2">
      <c r="A14" s="10" t="s">
        <v>120</v>
      </c>
    </row>
    <row r="16" spans="1:2">
      <c r="A16" s="51" t="s">
        <v>3285</v>
      </c>
      <c r="B16" s="426"/>
    </row>
    <row r="17" spans="1:2">
      <c r="A17" s="429" t="s">
        <v>3265</v>
      </c>
      <c r="B17" s="368">
        <f>MAX(PolicyLevers!H:H)</f>
        <v>592</v>
      </c>
    </row>
    <row r="18" spans="1:2">
      <c r="A18" s="430" t="s">
        <v>3283</v>
      </c>
      <c r="B18" s="368" t="str">
        <f t="array" ref="B18">IF(MIN(IF(COUNTIF(PolicyLevers!$H$2:$H$1531,PolicyLevers!$H$2:$H$1531)&gt;1,PolicyLevers!$H$2:$H$1531, ""))=0,"No duplicate ID numbers",MIN(IF(COUNTIF(PolicyLevers!$H$2:$H$1531,PolicyLevers!$H$2:$H$1531)&gt;1,PolicyLevers!$H$2:$H$1531, "")))</f>
        <v>No duplicate ID numbers</v>
      </c>
    </row>
    <row r="19" spans="1:2" ht="30">
      <c r="A19" s="257" t="s">
        <v>3284</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3276</v>
      </c>
      <c r="B21" s="426"/>
    </row>
    <row r="22" spans="1:2">
      <c r="A22" s="10" t="s">
        <v>3277</v>
      </c>
    </row>
    <row r="23" spans="1:2">
      <c r="A23" s="10" t="s">
        <v>3261</v>
      </c>
    </row>
    <row r="24" spans="1:2">
      <c r="A24" s="10" t="s">
        <v>3262</v>
      </c>
    </row>
    <row r="25" spans="1:2">
      <c r="A25" s="10" t="s">
        <v>3263</v>
      </c>
    </row>
    <row r="26" spans="1:2">
      <c r="A26" s="10" t="s">
        <v>3264</v>
      </c>
    </row>
    <row r="28" spans="1:2">
      <c r="A28" s="10" t="s">
        <v>3278</v>
      </c>
    </row>
    <row r="29" spans="1:2">
      <c r="A29" s="10" t="s">
        <v>3259</v>
      </c>
    </row>
    <row r="30" spans="1:2">
      <c r="A30" s="10" t="s">
        <v>3260</v>
      </c>
    </row>
    <row r="32" spans="1:2">
      <c r="A32" s="10" t="s">
        <v>3279</v>
      </c>
    </row>
    <row r="33" spans="1:2">
      <c r="A33" s="10" t="s">
        <v>3266</v>
      </c>
    </row>
    <row r="34" spans="1:2">
      <c r="A34" s="10" t="s">
        <v>3267</v>
      </c>
    </row>
    <row r="36" spans="1:2">
      <c r="A36" s="10" t="s">
        <v>3280</v>
      </c>
    </row>
    <row r="37" spans="1:2">
      <c r="A37" s="10" t="s">
        <v>3268</v>
      </c>
    </row>
    <row r="38" spans="1:2">
      <c r="A38" s="10" t="s">
        <v>3269</v>
      </c>
    </row>
    <row r="40" spans="1:2">
      <c r="A40" s="51" t="s">
        <v>3270</v>
      </c>
      <c r="B40" s="426"/>
    </row>
    <row r="41" spans="1:2">
      <c r="A41" s="10" t="s">
        <v>3271</v>
      </c>
    </row>
    <row r="42" spans="1:2">
      <c r="A42" s="10" t="s">
        <v>3272</v>
      </c>
    </row>
    <row r="44" spans="1:2">
      <c r="A44" s="10" t="s">
        <v>3273</v>
      </c>
    </row>
    <row r="45" spans="1:2">
      <c r="A45" s="10" t="s">
        <v>3281</v>
      </c>
    </row>
    <row r="46" spans="1:2">
      <c r="A46" s="10" t="s">
        <v>3274</v>
      </c>
    </row>
    <row r="47" spans="1:2">
      <c r="A47" s="10" t="s">
        <v>3275</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20"/>
  <sheetViews>
    <sheetView tabSelected="1" topLeftCell="H1" zoomScale="80" zoomScaleNormal="80" workbookViewId="0">
      <pane ySplit="1" topLeftCell="A221" activePane="bottomLeft" state="frozen"/>
      <selection pane="bottomLeft" activeCell="P228" sqref="P228"/>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2"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60">
      <c r="A2" s="348" t="s">
        <v>4</v>
      </c>
      <c r="B2" s="348" t="s">
        <v>2626</v>
      </c>
      <c r="C2" s="348" t="s">
        <v>2621</v>
      </c>
      <c r="D2" s="3" t="s">
        <v>43</v>
      </c>
      <c r="E2" s="3" t="s">
        <v>2352</v>
      </c>
      <c r="F2" s="3" t="s">
        <v>43</v>
      </c>
      <c r="G2" s="3" t="s">
        <v>2678</v>
      </c>
      <c r="H2" s="350">
        <v>300</v>
      </c>
      <c r="I2" s="56" t="s">
        <v>49</v>
      </c>
      <c r="J2" s="3" t="s">
        <v>2620</v>
      </c>
      <c r="K2" s="3" t="s">
        <v>2622</v>
      </c>
      <c r="L2" s="351">
        <v>0</v>
      </c>
      <c r="M2" s="351">
        <v>1</v>
      </c>
      <c r="N2" s="351">
        <v>0.02</v>
      </c>
      <c r="O2" s="3" t="s">
        <v>2623</v>
      </c>
      <c r="P2" s="439" t="s">
        <v>2679</v>
      </c>
      <c r="Q2" s="76" t="s">
        <v>2625</v>
      </c>
      <c r="R2" s="402" t="s">
        <v>2624</v>
      </c>
      <c r="S2" s="446"/>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2680</v>
      </c>
      <c r="Q3" s="6" t="str">
        <f t="shared" ref="Q3:R59" si="2">Q$2</f>
        <v>transportation-sector-main.html#conv-pol-stds</v>
      </c>
      <c r="R3" s="403" t="str">
        <f t="shared" si="2"/>
        <v>conventional-pollutant-standards.html</v>
      </c>
      <c r="S3" s="446"/>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2681</v>
      </c>
      <c r="Q4" s="6" t="str">
        <f t="shared" si="2"/>
        <v>transportation-sector-main.html#conv-pol-stds</v>
      </c>
      <c r="R4" s="403" t="str">
        <f t="shared" si="2"/>
        <v>conventional-pollutant-standards.html</v>
      </c>
      <c r="S4" s="446"/>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2682</v>
      </c>
      <c r="Q5" s="6" t="str">
        <f t="shared" si="2"/>
        <v>transportation-sector-main.html#conv-pol-stds</v>
      </c>
      <c r="R5" s="403" t="str">
        <f t="shared" si="2"/>
        <v>conventional-pollutant-standards.html</v>
      </c>
      <c r="S5" s="446"/>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2683</v>
      </c>
      <c r="Q6" s="6" t="str">
        <f t="shared" si="2"/>
        <v>transportation-sector-main.html#conv-pol-stds</v>
      </c>
      <c r="R6" s="403" t="str">
        <f t="shared" si="2"/>
        <v>conventional-pollutant-standards.html</v>
      </c>
      <c r="S6" s="446"/>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2684</v>
      </c>
      <c r="Q7" s="6" t="str">
        <f t="shared" si="2"/>
        <v>transportation-sector-main.html#conv-pol-stds</v>
      </c>
      <c r="R7" s="403" t="str">
        <f t="shared" si="2"/>
        <v>conventional-pollutant-standards.html</v>
      </c>
      <c r="S7" s="446"/>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2685</v>
      </c>
      <c r="Q8" s="6" t="str">
        <f t="shared" si="2"/>
        <v>transportation-sector-main.html#conv-pol-stds</v>
      </c>
      <c r="R8" s="403" t="str">
        <f t="shared" si="2"/>
        <v>conventional-pollutant-standards.html</v>
      </c>
      <c r="S8" s="446"/>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2686</v>
      </c>
      <c r="Q9" s="6" t="str">
        <f t="shared" si="2"/>
        <v>transportation-sector-main.html#conv-pol-stds</v>
      </c>
      <c r="R9" s="403" t="str">
        <f t="shared" si="2"/>
        <v>conventional-pollutant-standards.html</v>
      </c>
      <c r="S9" s="446"/>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2687</v>
      </c>
      <c r="Q12" s="6" t="str">
        <f t="shared" si="2"/>
        <v>transportation-sector-main.html#conv-pol-stds</v>
      </c>
      <c r="R12" s="403" t="str">
        <f t="shared" si="2"/>
        <v>conventional-pollutant-standards.html</v>
      </c>
      <c r="S12" s="446"/>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2688</v>
      </c>
      <c r="Q13" s="6" t="str">
        <f t="shared" si="2"/>
        <v>transportation-sector-main.html#conv-pol-stds</v>
      </c>
      <c r="R13" s="403" t="str">
        <f t="shared" si="2"/>
        <v>conventional-pollutant-standards.html</v>
      </c>
      <c r="S13" s="446"/>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2689</v>
      </c>
      <c r="Q14" s="6" t="str">
        <f t="shared" si="2"/>
        <v>transportation-sector-main.html#conv-pol-stds</v>
      </c>
      <c r="R14" s="403" t="str">
        <f t="shared" si="2"/>
        <v>conventional-pollutant-standards.html</v>
      </c>
      <c r="S14" s="446"/>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2690</v>
      </c>
      <c r="Q15" s="6" t="str">
        <f t="shared" si="2"/>
        <v>transportation-sector-main.html#conv-pol-stds</v>
      </c>
      <c r="R15" s="403" t="str">
        <f t="shared" si="2"/>
        <v>conventional-pollutant-standards.html</v>
      </c>
      <c r="S15" s="446"/>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2691</v>
      </c>
      <c r="Q16" s="6" t="str">
        <f t="shared" si="2"/>
        <v>transportation-sector-main.html#conv-pol-stds</v>
      </c>
      <c r="R16" s="403" t="str">
        <f t="shared" si="2"/>
        <v>conventional-pollutant-standards.html</v>
      </c>
      <c r="S16" s="446"/>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2692</v>
      </c>
      <c r="Q17" s="6" t="str">
        <f t="shared" si="2"/>
        <v>transportation-sector-main.html#conv-pol-stds</v>
      </c>
      <c r="R17" s="403" t="str">
        <f t="shared" si="2"/>
        <v>conventional-pollutant-standards.html</v>
      </c>
      <c r="S17" s="446"/>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2693</v>
      </c>
      <c r="Q18" s="6" t="str">
        <f t="shared" si="2"/>
        <v>transportation-sector-main.html#conv-pol-stds</v>
      </c>
      <c r="R18" s="403" t="str">
        <f t="shared" si="2"/>
        <v>conventional-pollutant-standards.html</v>
      </c>
      <c r="S18" s="446"/>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2694</v>
      </c>
      <c r="Q19" s="6" t="str">
        <f t="shared" si="2"/>
        <v>transportation-sector-main.html#conv-pol-stds</v>
      </c>
      <c r="R19" s="403" t="str">
        <f t="shared" si="2"/>
        <v>conventional-pollutant-standards.html</v>
      </c>
      <c r="S19" s="446"/>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2695</v>
      </c>
      <c r="Q22" s="6" t="str">
        <f t="shared" si="2"/>
        <v>transportation-sector-main.html#conv-pol-stds</v>
      </c>
      <c r="R22" s="403" t="str">
        <f t="shared" si="2"/>
        <v>conventional-pollutant-standards.html</v>
      </c>
      <c r="S22" s="446"/>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2696</v>
      </c>
      <c r="Q24" s="6" t="str">
        <f t="shared" si="2"/>
        <v>transportation-sector-main.html#conv-pol-stds</v>
      </c>
      <c r="R24" s="403" t="str">
        <f t="shared" si="2"/>
        <v>conventional-pollutant-standards.html</v>
      </c>
      <c r="S24" s="446"/>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2536</v>
      </c>
      <c r="H26" s="350">
        <v>324</v>
      </c>
      <c r="I26" s="11" t="s">
        <v>50</v>
      </c>
      <c r="J26" s="6"/>
      <c r="K26" s="6"/>
      <c r="L26" s="352"/>
      <c r="M26" s="352"/>
      <c r="N26" s="352"/>
      <c r="O26" s="6"/>
      <c r="P26" s="439"/>
      <c r="Q26" s="6"/>
      <c r="R26" s="403"/>
      <c r="S26" s="446"/>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2697</v>
      </c>
      <c r="Q32" s="6" t="str">
        <f t="shared" si="2"/>
        <v>transportation-sector-main.html#conv-pol-stds</v>
      </c>
      <c r="R32" s="403" t="str">
        <f t="shared" si="2"/>
        <v>conventional-pollutant-standards.html</v>
      </c>
      <c r="S32" s="446"/>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2698</v>
      </c>
      <c r="Q33" s="6" t="str">
        <f t="shared" si="2"/>
        <v>transportation-sector-main.html#conv-pol-stds</v>
      </c>
      <c r="R33" s="403" t="str">
        <f t="shared" si="2"/>
        <v>conventional-pollutant-standards.html</v>
      </c>
      <c r="S33" s="446"/>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2699</v>
      </c>
      <c r="Q34" s="6" t="str">
        <f t="shared" si="2"/>
        <v>transportation-sector-main.html#conv-pol-stds</v>
      </c>
      <c r="R34" s="403" t="str">
        <f t="shared" si="2"/>
        <v>conventional-pollutant-standards.html</v>
      </c>
      <c r="S34" s="446"/>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2700</v>
      </c>
      <c r="Q35" s="6" t="str">
        <f t="shared" si="2"/>
        <v>transportation-sector-main.html#conv-pol-stds</v>
      </c>
      <c r="R35" s="403" t="str">
        <f t="shared" si="2"/>
        <v>conventional-pollutant-standards.html</v>
      </c>
      <c r="S35" s="446"/>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2701</v>
      </c>
      <c r="Q36" s="6" t="str">
        <f t="shared" si="2"/>
        <v>transportation-sector-main.html#conv-pol-stds</v>
      </c>
      <c r="R36" s="403" t="str">
        <f t="shared" si="2"/>
        <v>conventional-pollutant-standards.html</v>
      </c>
      <c r="S36" s="446"/>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2702</v>
      </c>
      <c r="Q38" s="6" t="str">
        <f t="shared" si="2"/>
        <v>transportation-sector-main.html#conv-pol-stds</v>
      </c>
      <c r="R38" s="403" t="str">
        <f t="shared" si="2"/>
        <v>conventional-pollutant-standards.html</v>
      </c>
      <c r="S38" s="446"/>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2703</v>
      </c>
      <c r="Q39" s="6" t="str">
        <f t="shared" si="2"/>
        <v>transportation-sector-main.html#conv-pol-stds</v>
      </c>
      <c r="R39" s="403" t="str">
        <f t="shared" si="2"/>
        <v>conventional-pollutant-standards.html</v>
      </c>
      <c r="S39" s="446"/>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2704</v>
      </c>
      <c r="Q42" s="6" t="str">
        <f t="shared" si="2"/>
        <v>transportation-sector-main.html#conv-pol-stds</v>
      </c>
      <c r="R42" s="403" t="str">
        <f t="shared" si="2"/>
        <v>conventional-pollutant-standards.html</v>
      </c>
      <c r="S42" s="446"/>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2705</v>
      </c>
      <c r="Q43" s="6" t="str">
        <f t="shared" si="2"/>
        <v>transportation-sector-main.html#conv-pol-stds</v>
      </c>
      <c r="R43" s="403" t="str">
        <f t="shared" si="2"/>
        <v>conventional-pollutant-standards.html</v>
      </c>
      <c r="S43" s="446"/>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2706</v>
      </c>
      <c r="Q44" s="6" t="str">
        <f t="shared" si="2"/>
        <v>transportation-sector-main.html#conv-pol-stds</v>
      </c>
      <c r="R44" s="403" t="str">
        <f t="shared" si="2"/>
        <v>conventional-pollutant-standards.html</v>
      </c>
      <c r="S44" s="446"/>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2707</v>
      </c>
      <c r="Q45" s="6" t="str">
        <f t="shared" si="2"/>
        <v>transportation-sector-main.html#conv-pol-stds</v>
      </c>
      <c r="R45" s="403" t="str">
        <f t="shared" si="2"/>
        <v>conventional-pollutant-standards.html</v>
      </c>
      <c r="S45" s="446"/>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2708</v>
      </c>
      <c r="Q46" s="6" t="str">
        <f t="shared" si="2"/>
        <v>transportation-sector-main.html#conv-pol-stds</v>
      </c>
      <c r="R46" s="403" t="str">
        <f t="shared" si="2"/>
        <v>conventional-pollutant-standards.html</v>
      </c>
      <c r="S46" s="446"/>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2709</v>
      </c>
      <c r="Q48" s="6" t="str">
        <f t="shared" si="2"/>
        <v>transportation-sector-main.html#conv-pol-stds</v>
      </c>
      <c r="R48" s="403" t="str">
        <f t="shared" si="2"/>
        <v>conventional-pollutant-standards.html</v>
      </c>
      <c r="S48" s="446"/>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2710</v>
      </c>
      <c r="Q49" s="6" t="str">
        <f t="shared" si="2"/>
        <v>transportation-sector-main.html#conv-pol-stds</v>
      </c>
      <c r="R49" s="403" t="str">
        <f t="shared" si="2"/>
        <v>conventional-pollutant-standards.html</v>
      </c>
      <c r="S49" s="446"/>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2711</v>
      </c>
      <c r="Q52" s="6" t="str">
        <f t="shared" si="2"/>
        <v>transportation-sector-main.html#conv-pol-stds</v>
      </c>
      <c r="R52" s="403" t="str">
        <f t="shared" si="2"/>
        <v>conventional-pollutant-standards.html</v>
      </c>
      <c r="S52" s="446"/>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2712</v>
      </c>
      <c r="Q53" s="6" t="str">
        <f t="shared" si="2"/>
        <v>transportation-sector-main.html#conv-pol-stds</v>
      </c>
      <c r="R53" s="403" t="str">
        <f t="shared" si="2"/>
        <v>conventional-pollutant-standards.html</v>
      </c>
      <c r="S53" s="446"/>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2713</v>
      </c>
      <c r="Q54" s="6" t="str">
        <f t="shared" si="2"/>
        <v>transportation-sector-main.html#conv-pol-stds</v>
      </c>
      <c r="R54" s="403" t="str">
        <f t="shared" si="2"/>
        <v>conventional-pollutant-standards.html</v>
      </c>
      <c r="S54" s="446"/>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2714</v>
      </c>
      <c r="Q55" s="6" t="str">
        <f t="shared" si="2"/>
        <v>transportation-sector-main.html#conv-pol-stds</v>
      </c>
      <c r="R55" s="403" t="str">
        <f t="shared" si="2"/>
        <v>conventional-pollutant-standards.html</v>
      </c>
      <c r="S55" s="446"/>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2715</v>
      </c>
      <c r="Q56" s="6" t="str">
        <f t="shared" si="2"/>
        <v>transportation-sector-main.html#conv-pol-stds</v>
      </c>
      <c r="R56" s="403" t="str">
        <f t="shared" si="2"/>
        <v>conventional-pollutant-standards.html</v>
      </c>
      <c r="S56" s="446"/>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2716</v>
      </c>
      <c r="Q57" s="6" t="str">
        <f t="shared" si="2"/>
        <v>transportation-sector-main.html#conv-pol-stds</v>
      </c>
      <c r="R57" s="403" t="str">
        <f t="shared" si="2"/>
        <v>conventional-pollutant-standards.html</v>
      </c>
      <c r="S57" s="446"/>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2717</v>
      </c>
      <c r="Q58" s="6" t="str">
        <f t="shared" si="2"/>
        <v>transportation-sector-main.html#conv-pol-stds</v>
      </c>
      <c r="R58" s="403" t="str">
        <f t="shared" si="2"/>
        <v>conventional-pollutant-standards.html</v>
      </c>
      <c r="S58" s="446"/>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2718</v>
      </c>
      <c r="Q59" s="6" t="str">
        <f t="shared" si="2"/>
        <v>transportation-sector-main.html#conv-pol-stds</v>
      </c>
      <c r="R59" s="403" t="str">
        <f t="shared" si="2"/>
        <v>conventional-pollutant-standards.html</v>
      </c>
      <c r="S59" s="446"/>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50">
      <c r="A62" s="347" t="s">
        <v>4</v>
      </c>
      <c r="B62" s="348" t="s">
        <v>2772</v>
      </c>
      <c r="C62" s="348" t="s">
        <v>2773</v>
      </c>
      <c r="H62" s="350">
        <v>360</v>
      </c>
      <c r="I62" s="11" t="s">
        <v>49</v>
      </c>
      <c r="J62" s="3" t="s">
        <v>2773</v>
      </c>
      <c r="K62" s="3" t="s">
        <v>2774</v>
      </c>
      <c r="L62" s="361">
        <v>0</v>
      </c>
      <c r="M62" s="361">
        <v>300</v>
      </c>
      <c r="N62" s="361">
        <v>5</v>
      </c>
      <c r="O62" s="3" t="s">
        <v>2775</v>
      </c>
      <c r="P62" s="440" t="s">
        <v>3502</v>
      </c>
      <c r="R62" s="402" t="s">
        <v>3069</v>
      </c>
      <c r="S62" s="446" t="s">
        <v>3586</v>
      </c>
    </row>
    <row r="63" spans="1:20" s="3" customFormat="1" ht="105">
      <c r="A63" s="347" t="s">
        <v>4</v>
      </c>
      <c r="B63" s="347" t="s">
        <v>2768</v>
      </c>
      <c r="C63" s="347" t="s">
        <v>2769</v>
      </c>
      <c r="D63" s="56"/>
      <c r="E63" s="56"/>
      <c r="F63" s="56"/>
      <c r="G63" s="56"/>
      <c r="H63" s="350">
        <v>361</v>
      </c>
      <c r="I63" s="56" t="s">
        <v>49</v>
      </c>
      <c r="J63" s="347" t="s">
        <v>2777</v>
      </c>
      <c r="K63" s="346" t="s">
        <v>2770</v>
      </c>
      <c r="L63" s="65">
        <v>0</v>
      </c>
      <c r="M63" s="65">
        <v>1</v>
      </c>
      <c r="N63" s="65">
        <v>0.02</v>
      </c>
      <c r="O63" s="56" t="s">
        <v>2771</v>
      </c>
      <c r="P63" s="439" t="s">
        <v>2778</v>
      </c>
      <c r="Q63" s="76"/>
      <c r="R63" s="404" t="s">
        <v>3070</v>
      </c>
      <c r="S63" s="447" t="s">
        <v>2776</v>
      </c>
      <c r="T63" s="11"/>
    </row>
    <row r="64" spans="1:20" s="3" customFormat="1" ht="90">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3406</v>
      </c>
      <c r="Q64" s="76" t="s">
        <v>532</v>
      </c>
      <c r="R64" s="404" t="s">
        <v>533</v>
      </c>
      <c r="S64" s="447" t="s">
        <v>534</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3407</v>
      </c>
      <c r="Q65" s="64" t="str">
        <f t="shared" si="9"/>
        <v>transportation-sector-main.html#ev-mandate</v>
      </c>
      <c r="R65" s="405" t="str">
        <f t="shared" si="9"/>
        <v>ev-mandate.html</v>
      </c>
      <c r="S65" s="447"/>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3408</v>
      </c>
      <c r="Q67" s="64" t="str">
        <f t="shared" si="9"/>
        <v>transportation-sector-main.html#ev-mandate</v>
      </c>
      <c r="R67" s="405" t="str">
        <f t="shared" si="9"/>
        <v>ev-mandate.html</v>
      </c>
      <c r="S67" s="447"/>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3409</v>
      </c>
      <c r="Q68" s="64" t="str">
        <f t="shared" si="9"/>
        <v>transportation-sector-main.html#ev-mandate</v>
      </c>
      <c r="R68" s="405" t="str">
        <f t="shared" si="9"/>
        <v>ev-mandate.html</v>
      </c>
      <c r="S68" s="447"/>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3410</v>
      </c>
      <c r="Q69" s="64" t="str">
        <f t="shared" si="9"/>
        <v>transportation-sector-main.html#ev-mandate</v>
      </c>
      <c r="R69" s="405" t="str">
        <f t="shared" si="9"/>
        <v>ev-mandate.html</v>
      </c>
      <c r="S69" s="447"/>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41" t="s">
        <v>3503</v>
      </c>
      <c r="Q70" s="64" t="str">
        <f t="shared" si="9"/>
        <v>transportation-sector-main.html#ev-mandate</v>
      </c>
      <c r="R70" s="405" t="str">
        <f t="shared" si="9"/>
        <v>ev-mandate.html</v>
      </c>
      <c r="S70" s="447" t="s">
        <v>3570</v>
      </c>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3504</v>
      </c>
      <c r="Q71" s="64" t="str">
        <f t="shared" si="9"/>
        <v>transportation-sector-main.html#ev-mandate</v>
      </c>
      <c r="R71" s="405" t="str">
        <f t="shared" si="9"/>
        <v>ev-mandate.html</v>
      </c>
      <c r="S71" s="447" t="s">
        <v>3571</v>
      </c>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3411</v>
      </c>
      <c r="Q72" s="64" t="str">
        <f t="shared" si="9"/>
        <v>transportation-sector-main.html#ev-mandate</v>
      </c>
      <c r="R72" s="405" t="str">
        <f t="shared" si="9"/>
        <v>ev-mandate.html</v>
      </c>
      <c r="S72" s="442" t="s">
        <v>3090</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3412</v>
      </c>
      <c r="Q73" s="64" t="str">
        <f t="shared" si="9"/>
        <v>transportation-sector-main.html#ev-mandate</v>
      </c>
      <c r="R73" s="405" t="str">
        <f t="shared" si="9"/>
        <v>ev-mandate.html</v>
      </c>
      <c r="S73" s="447"/>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3413</v>
      </c>
      <c r="Q74" s="64" t="str">
        <f t="shared" ref="Q74:R74" si="14">Q$64</f>
        <v>transportation-sector-main.html#ev-mandate</v>
      </c>
      <c r="R74" s="405" t="str">
        <f t="shared" si="14"/>
        <v>ev-mandate.html</v>
      </c>
      <c r="S74" s="447"/>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90">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3505</v>
      </c>
      <c r="Q76" s="76" t="s">
        <v>525</v>
      </c>
      <c r="R76" s="404" t="s">
        <v>526</v>
      </c>
      <c r="S76" s="447" t="s">
        <v>3572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10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2756</v>
      </c>
      <c r="Q89" s="56" t="s">
        <v>217</v>
      </c>
      <c r="R89" s="407" t="s">
        <v>218</v>
      </c>
      <c r="S89" s="449" t="s">
        <v>2659</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2755</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2765</v>
      </c>
      <c r="Q91" s="77" t="str">
        <f t="shared" si="18"/>
        <v>transportation-sector-main.html#fuel-econ-std</v>
      </c>
      <c r="R91" s="399" t="str">
        <f t="shared" si="18"/>
        <v>fuel-economy-standard.html</v>
      </c>
      <c r="S91" s="449" t="s">
        <v>2660</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2766</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3414</v>
      </c>
      <c r="Q93" s="77" t="str">
        <f t="shared" si="18"/>
        <v>transportation-sector-main.html#fuel-econ-std</v>
      </c>
      <c r="R93" s="399" t="str">
        <f t="shared" si="18"/>
        <v>fuel-economy-standard.html</v>
      </c>
      <c r="S93" s="439" t="s">
        <v>175</v>
      </c>
      <c r="T93" s="56" t="s">
        <v>196</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3415</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3416</v>
      </c>
      <c r="Q95" s="77" t="str">
        <f t="shared" si="18"/>
        <v>transportation-sector-main.html#fuel-econ-std</v>
      </c>
      <c r="R95" s="399" t="str">
        <f t="shared" si="18"/>
        <v>fuel-economy-standard.html</v>
      </c>
      <c r="S95" s="439" t="s">
        <v>175</v>
      </c>
      <c r="T95" s="56" t="s">
        <v>197</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3417</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3418</v>
      </c>
      <c r="Q97" s="77" t="str">
        <f t="shared" si="18"/>
        <v>transportation-sector-main.html#fuel-econ-std</v>
      </c>
      <c r="R97" s="399" t="str">
        <f t="shared" si="18"/>
        <v>fuel-economy-standard.html</v>
      </c>
      <c r="S97" s="439" t="s">
        <v>175</v>
      </c>
      <c r="T97" s="56" t="s">
        <v>196</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3419</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3420</v>
      </c>
      <c r="Q99" s="77" t="str">
        <f t="shared" si="18"/>
        <v>transportation-sector-main.html#fuel-econ-std</v>
      </c>
      <c r="R99" s="399" t="str">
        <f t="shared" si="18"/>
        <v>fuel-economy-standard.html</v>
      </c>
      <c r="S99" s="439" t="s">
        <v>175</v>
      </c>
      <c r="T99" s="56" t="s">
        <v>447</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120">
      <c r="A101" s="347" t="s">
        <v>4</v>
      </c>
      <c r="B101" s="347" t="s">
        <v>2818</v>
      </c>
      <c r="C101" s="347" t="s">
        <v>2819</v>
      </c>
      <c r="D101" s="56" t="s">
        <v>51</v>
      </c>
      <c r="E101" s="56" t="s">
        <v>43</v>
      </c>
      <c r="F101" s="56" t="s">
        <v>92</v>
      </c>
      <c r="G101" s="56" t="s">
        <v>43</v>
      </c>
      <c r="H101" s="59">
        <v>460</v>
      </c>
      <c r="I101" s="56" t="s">
        <v>49</v>
      </c>
      <c r="J101" s="347" t="s">
        <v>2820</v>
      </c>
      <c r="K101" s="346" t="s">
        <v>2821</v>
      </c>
      <c r="L101" s="65">
        <v>0</v>
      </c>
      <c r="M101" s="65">
        <v>1</v>
      </c>
      <c r="N101" s="65">
        <v>0.01</v>
      </c>
      <c r="O101" s="56" t="s">
        <v>531</v>
      </c>
      <c r="P101" s="439" t="s">
        <v>3421</v>
      </c>
      <c r="Q101" s="76"/>
      <c r="R101" s="404" t="s">
        <v>3071</v>
      </c>
      <c r="S101" s="452" t="s">
        <v>2822</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3422</v>
      </c>
      <c r="Q102" s="58"/>
      <c r="R102" s="399" t="str">
        <f t="shared" ref="R102:R104" si="25">R$101</f>
        <v>hydrogen-vehicle-mandate.html</v>
      </c>
      <c r="S102" s="439"/>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3423</v>
      </c>
      <c r="Q103" s="58"/>
      <c r="R103" s="399" t="str">
        <f t="shared" si="25"/>
        <v>hydrogen-vehicle-mandate.html</v>
      </c>
      <c r="S103" s="439"/>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3424</v>
      </c>
      <c r="Q104" s="58"/>
      <c r="R104" s="399" t="str">
        <f t="shared" si="25"/>
        <v>hydrogen-vehicle-mandate.html</v>
      </c>
      <c r="S104" s="439"/>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3093</v>
      </c>
      <c r="Q105" s="58"/>
      <c r="R105" s="408"/>
      <c r="S105" s="439"/>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3094</v>
      </c>
      <c r="Q106" s="58"/>
      <c r="R106" s="408"/>
      <c r="S106" s="439"/>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3091</v>
      </c>
      <c r="Q107" s="58"/>
      <c r="R107" s="408"/>
      <c r="S107" s="439"/>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3092</v>
      </c>
      <c r="Q108" s="58"/>
      <c r="R108" s="408"/>
      <c r="S108" s="439"/>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3095</v>
      </c>
      <c r="Q109" s="58"/>
      <c r="R109" s="408"/>
      <c r="S109" s="439"/>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3096</v>
      </c>
      <c r="Q110" s="58"/>
      <c r="R110" s="408"/>
      <c r="S110" s="439"/>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60">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105">
      <c r="A114" s="346" t="s">
        <v>4</v>
      </c>
      <c r="B114" s="346" t="s">
        <v>12</v>
      </c>
      <c r="C114" s="346" t="s">
        <v>335</v>
      </c>
      <c r="D114" s="56" t="s">
        <v>51</v>
      </c>
      <c r="E114" s="56"/>
      <c r="F114" s="56" t="s">
        <v>501</v>
      </c>
      <c r="G114" s="56"/>
      <c r="H114" s="57">
        <v>8</v>
      </c>
      <c r="I114" s="56" t="s">
        <v>49</v>
      </c>
      <c r="J114" s="79" t="s">
        <v>12</v>
      </c>
      <c r="K114" s="79" t="s">
        <v>2444</v>
      </c>
      <c r="L114" s="63">
        <v>0</v>
      </c>
      <c r="M114" s="63">
        <v>1</v>
      </c>
      <c r="N114" s="63">
        <v>0.01</v>
      </c>
      <c r="O114" s="56" t="s">
        <v>40</v>
      </c>
      <c r="P114" s="439" t="s">
        <v>3506</v>
      </c>
      <c r="Q114" s="56" t="s">
        <v>219</v>
      </c>
      <c r="R114" s="407" t="s">
        <v>220</v>
      </c>
      <c r="S114" s="453" t="s">
        <v>502</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39" t="s">
        <v>2453</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5">
      <c r="A116" s="346" t="s">
        <v>78</v>
      </c>
      <c r="B116" s="346" t="s">
        <v>16</v>
      </c>
      <c r="C116" s="346" t="s">
        <v>2810</v>
      </c>
      <c r="D116" s="56" t="s">
        <v>125</v>
      </c>
      <c r="E116" s="56" t="s">
        <v>310</v>
      </c>
      <c r="F116" s="56" t="s">
        <v>314</v>
      </c>
      <c r="G116" s="56" t="s">
        <v>131</v>
      </c>
      <c r="H116" s="57">
        <v>435</v>
      </c>
      <c r="I116" s="56" t="s">
        <v>49</v>
      </c>
      <c r="J116" s="79" t="s">
        <v>16</v>
      </c>
      <c r="K116" s="79" t="s">
        <v>2809</v>
      </c>
      <c r="L116" s="62">
        <v>0</v>
      </c>
      <c r="M116" s="62">
        <v>1</v>
      </c>
      <c r="N116" s="62">
        <v>0.01</v>
      </c>
      <c r="O116" s="56" t="s">
        <v>124</v>
      </c>
      <c r="P116" s="441" t="s">
        <v>3507</v>
      </c>
      <c r="Q116" s="56" t="s">
        <v>221</v>
      </c>
      <c r="R116" s="407" t="s">
        <v>222</v>
      </c>
      <c r="S116" s="400" t="s">
        <v>3573</v>
      </c>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3508</v>
      </c>
      <c r="Q119" s="61" t="str">
        <f t="shared" si="32"/>
        <v>buildings-sector-main.html#component-elec</v>
      </c>
      <c r="R119" s="409" t="str">
        <f t="shared" ref="R119:R121" si="33">R$116</f>
        <v>building-component-electrification.html</v>
      </c>
      <c r="S119" s="454"/>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3509</v>
      </c>
      <c r="Q120" s="61" t="str">
        <f t="shared" si="32"/>
        <v>buildings-sector-main.html#component-elec</v>
      </c>
      <c r="R120" s="409" t="str">
        <f t="shared" si="33"/>
        <v>building-component-electrification.html</v>
      </c>
      <c r="S120" s="455"/>
      <c r="T120" s="61"/>
    </row>
    <row r="121" spans="1:20" ht="60">
      <c r="A121" s="77" t="str">
        <f t="shared" si="30"/>
        <v>Buildings and Appliances</v>
      </c>
      <c r="B121" s="77" t="str">
        <f t="shared" si="29"/>
        <v>Building Component Electrification</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3510</v>
      </c>
      <c r="Q121" s="61" t="str">
        <f t="shared" si="32"/>
        <v>buildings-sector-main.html#component-elec</v>
      </c>
      <c r="R121" s="409" t="str">
        <f t="shared" si="33"/>
        <v>building-component-electrification.html</v>
      </c>
      <c r="S121" s="454"/>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3511</v>
      </c>
      <c r="Q124" s="61" t="str">
        <f t="shared" ref="Q124:R126" si="35">Q$116</f>
        <v>buildings-sector-main.html#component-elec</v>
      </c>
      <c r="R124" s="409" t="str">
        <f t="shared" si="35"/>
        <v>building-component-electrification.html</v>
      </c>
      <c r="S124" s="454"/>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3512</v>
      </c>
      <c r="Q125" s="61" t="str">
        <f t="shared" si="35"/>
        <v>buildings-sector-main.html#component-elec</v>
      </c>
      <c r="R125" s="409" t="str">
        <f t="shared" si="35"/>
        <v>building-component-electrification.html</v>
      </c>
      <c r="S125" s="455"/>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3513</v>
      </c>
      <c r="Q126" s="61" t="str">
        <f t="shared" si="35"/>
        <v>buildings-sector-main.html#component-elec</v>
      </c>
      <c r="R126" s="409" t="str">
        <f t="shared" si="35"/>
        <v>building-component-electrification.html</v>
      </c>
      <c r="S126" s="454" t="s">
        <v>3574</v>
      </c>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3514</v>
      </c>
      <c r="Q129" s="61" t="str">
        <f t="shared" ref="Q129:R130" si="37">Q$116</f>
        <v>buildings-sector-main.html#component-elec</v>
      </c>
      <c r="R129" s="409" t="str">
        <f t="shared" si="37"/>
        <v>building-component-electrification.html</v>
      </c>
      <c r="S129" s="454" t="s">
        <v>3575</v>
      </c>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3515</v>
      </c>
      <c r="Q130" s="61" t="str">
        <f t="shared" si="37"/>
        <v>buildings-sector-main.html#component-elec</v>
      </c>
      <c r="R130" s="409" t="str">
        <f t="shared" si="37"/>
        <v>building-component-electrification.html</v>
      </c>
      <c r="S130" s="454" t="s">
        <v>3576</v>
      </c>
      <c r="T130" s="61"/>
    </row>
    <row r="131" spans="1:20" s="6" customFormat="1" ht="120">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41" t="s">
        <v>3516</v>
      </c>
      <c r="Q131" s="56" t="s">
        <v>223</v>
      </c>
      <c r="R131" s="407" t="s">
        <v>224</v>
      </c>
      <c r="S131" s="439" t="s">
        <v>169</v>
      </c>
      <c r="T131" s="56" t="s">
        <v>488</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41" t="s">
        <v>3517</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41" t="s">
        <v>3518</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41" t="s">
        <v>3519</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41" t="s">
        <v>3520</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41" t="s">
        <v>3521</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41" t="s">
        <v>3522</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41" t="s">
        <v>3523</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41" t="s">
        <v>3524</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41" t="s">
        <v>3525</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41" t="s">
        <v>3526</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41" t="s">
        <v>3527</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41" t="s">
        <v>3528</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41" t="s">
        <v>3529</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41" t="s">
        <v>3530</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41" t="s">
        <v>3531</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41" t="s">
        <v>3532</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41" t="s">
        <v>3533</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2463</v>
      </c>
      <c r="Q149" s="56" t="s">
        <v>225</v>
      </c>
      <c r="R149" s="407" t="s">
        <v>226</v>
      </c>
      <c r="S149" s="444" t="s">
        <v>81</v>
      </c>
      <c r="T149" s="58"/>
    </row>
    <row r="150" spans="1:20" s="6" customFormat="1" ht="120">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2454</v>
      </c>
      <c r="Q150" s="56" t="s">
        <v>294</v>
      </c>
      <c r="R150" s="407" t="s">
        <v>295</v>
      </c>
      <c r="S150" s="444" t="s">
        <v>342</v>
      </c>
      <c r="T150" s="11" t="s">
        <v>453</v>
      </c>
    </row>
    <row r="151" spans="1:20" s="6" customFormat="1" ht="60">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2464</v>
      </c>
      <c r="Q151" s="56" t="s">
        <v>297</v>
      </c>
      <c r="R151" s="407" t="s">
        <v>298</v>
      </c>
      <c r="S151" s="444" t="s">
        <v>343</v>
      </c>
      <c r="T151" s="58"/>
    </row>
    <row r="152" spans="1:20" s="6" customFormat="1" ht="4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3425</v>
      </c>
      <c r="Q152" s="56" t="s">
        <v>227</v>
      </c>
      <c r="R152" s="407" t="s">
        <v>228</v>
      </c>
      <c r="S152" s="444" t="s">
        <v>81</v>
      </c>
      <c r="T152" s="58"/>
    </row>
    <row r="153" spans="1:20" s="6" customFormat="1" ht="60">
      <c r="A153" s="346" t="s">
        <v>78</v>
      </c>
      <c r="B153" s="346" t="s">
        <v>2784</v>
      </c>
      <c r="C153" s="346" t="s">
        <v>2783</v>
      </c>
      <c r="D153" s="56" t="s">
        <v>310</v>
      </c>
      <c r="E153" s="56"/>
      <c r="F153" s="56" t="s">
        <v>314</v>
      </c>
      <c r="G153" s="56"/>
      <c r="H153" s="57">
        <v>378</v>
      </c>
      <c r="I153" s="56" t="s">
        <v>49</v>
      </c>
      <c r="J153" s="79" t="s">
        <v>17</v>
      </c>
      <c r="K153" s="79" t="s">
        <v>2438</v>
      </c>
      <c r="L153" s="62">
        <v>0</v>
      </c>
      <c r="M153" s="62">
        <v>0.5</v>
      </c>
      <c r="N153" s="62">
        <v>0.01</v>
      </c>
      <c r="O153" s="56" t="s">
        <v>2785</v>
      </c>
      <c r="P153" s="439" t="s">
        <v>3426</v>
      </c>
      <c r="Q153" s="56" t="s">
        <v>229</v>
      </c>
      <c r="R153" s="407" t="s">
        <v>230</v>
      </c>
      <c r="S153" s="439" t="s">
        <v>175</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3427</v>
      </c>
      <c r="Q154" s="56" t="s">
        <v>229</v>
      </c>
      <c r="R154" s="407" t="s">
        <v>230</v>
      </c>
      <c r="S154" s="456"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3428</v>
      </c>
      <c r="Q155" s="56" t="s">
        <v>229</v>
      </c>
      <c r="R155" s="407" t="s">
        <v>230</v>
      </c>
      <c r="S155" s="456" t="str">
        <f>S154</f>
        <v>Calculated from model data; see the relevant variable(s) in the InputData folder for source information.</v>
      </c>
      <c r="T155" s="58"/>
    </row>
    <row r="156" spans="1:20" s="6" customFormat="1" ht="45">
      <c r="A156" s="346" t="s">
        <v>78</v>
      </c>
      <c r="B156" s="346" t="s">
        <v>13</v>
      </c>
      <c r="C156" s="346" t="s">
        <v>6</v>
      </c>
      <c r="D156" s="56" t="s">
        <v>125</v>
      </c>
      <c r="E156" s="56"/>
      <c r="F156" s="56" t="s">
        <v>131</v>
      </c>
      <c r="G156" s="56"/>
      <c r="H156" s="57">
        <v>27</v>
      </c>
      <c r="I156" s="56" t="s">
        <v>50</v>
      </c>
      <c r="J156" s="79" t="s">
        <v>13</v>
      </c>
      <c r="K156" s="79" t="s">
        <v>2437</v>
      </c>
      <c r="L156" s="68">
        <v>0</v>
      </c>
      <c r="M156" s="68">
        <v>1</v>
      </c>
      <c r="N156" s="68">
        <v>1</v>
      </c>
      <c r="O156" s="56" t="s">
        <v>33</v>
      </c>
      <c r="P156" s="441" t="s">
        <v>3534</v>
      </c>
      <c r="Q156" s="56" t="s">
        <v>231</v>
      </c>
      <c r="R156" s="407" t="s">
        <v>232</v>
      </c>
      <c r="S156" s="452" t="s">
        <v>3577</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2465</v>
      </c>
      <c r="Q157" s="56" t="s">
        <v>231</v>
      </c>
      <c r="R157" s="407" t="s">
        <v>232</v>
      </c>
      <c r="S157" s="444"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2466</v>
      </c>
      <c r="Q160" s="56" t="s">
        <v>231</v>
      </c>
      <c r="R160" s="407" t="s">
        <v>232</v>
      </c>
      <c r="S160" s="444"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30">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3535</v>
      </c>
      <c r="Q162" s="56" t="s">
        <v>380</v>
      </c>
      <c r="R162" s="407" t="s">
        <v>381</v>
      </c>
      <c r="S162" s="452" t="s">
        <v>3578</v>
      </c>
      <c r="T162" s="11"/>
    </row>
    <row r="163" spans="1:20" s="6" customFormat="1" ht="30">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2467</v>
      </c>
      <c r="Q163" s="58" t="str">
        <f t="shared" si="54"/>
        <v>electricity-sector-main.html#ban</v>
      </c>
      <c r="R163" s="408" t="str">
        <f t="shared" si="54"/>
        <v>ban-new-capacity.html</v>
      </c>
      <c r="S163" s="456"/>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2468</v>
      </c>
      <c r="Q164" s="58" t="str">
        <f t="shared" si="54"/>
        <v>electricity-sector-main.html#ban</v>
      </c>
      <c r="R164" s="408" t="str">
        <f t="shared" si="54"/>
        <v>ban-new-capacity.html</v>
      </c>
      <c r="S164" s="456"/>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2469</v>
      </c>
      <c r="Q165" s="58" t="str">
        <f t="shared" si="54"/>
        <v>electricity-sector-main.html#ban</v>
      </c>
      <c r="R165" s="408" t="str">
        <f t="shared" si="54"/>
        <v>ban-new-capacity.html</v>
      </c>
      <c r="S165" s="456"/>
      <c r="T165" s="58"/>
    </row>
    <row r="166" spans="1:20" s="6" customFormat="1" ht="30">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30">
      <c r="A170" s="77" t="str">
        <f t="shared" si="55"/>
        <v>Electricity Supply</v>
      </c>
      <c r="B170" s="77" t="str">
        <f t="shared" si="55"/>
        <v>Ban New Power Plants</v>
      </c>
      <c r="C170" s="77" t="str">
        <f t="shared" si="55"/>
        <v>Boolean Ban New Power Plants</v>
      </c>
      <c r="D170" s="11" t="s">
        <v>2677</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30">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30">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30">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2470</v>
      </c>
      <c r="Q173" s="58" t="str">
        <f t="shared" ref="Q173:R173" si="57">Q$162</f>
        <v>electricity-sector-main.html#ban</v>
      </c>
      <c r="R173" s="408" t="str">
        <f t="shared" si="57"/>
        <v>ban-new-capacity.html</v>
      </c>
      <c r="S173" s="456"/>
      <c r="T173" s="58"/>
    </row>
    <row r="174" spans="1:20" s="6" customFormat="1" ht="30">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30">
      <c r="A175" s="77" t="str">
        <f t="shared" si="55"/>
        <v>Electricity Supply</v>
      </c>
      <c r="B175" s="77" t="str">
        <f t="shared" si="55"/>
        <v>Ban New Power Plants</v>
      </c>
      <c r="C175" s="77" t="str">
        <f t="shared" si="55"/>
        <v>Boolean Ban New Power Plants</v>
      </c>
      <c r="D175" s="11" t="s">
        <v>3141</v>
      </c>
      <c r="E175" s="56"/>
      <c r="F175" s="11" t="s">
        <v>2792</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30">
      <c r="A176" s="77" t="str">
        <f t="shared" si="55"/>
        <v>Electricity Supply</v>
      </c>
      <c r="B176" s="77" t="str">
        <f t="shared" si="55"/>
        <v>Ban New Power Plants</v>
      </c>
      <c r="C176" s="77" t="str">
        <f t="shared" si="55"/>
        <v>Boolean Ban New Power Plants</v>
      </c>
      <c r="D176" s="11" t="s">
        <v>3142</v>
      </c>
      <c r="E176" s="56"/>
      <c r="F176" s="11" t="s">
        <v>2945</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30">
      <c r="A177" s="77" t="str">
        <f t="shared" si="55"/>
        <v>Electricity Supply</v>
      </c>
      <c r="B177" s="77" t="str">
        <f t="shared" si="55"/>
        <v>Ban New Power Plants</v>
      </c>
      <c r="C177" s="77" t="str">
        <f t="shared" si="55"/>
        <v>Boolean Ban New Power Plants</v>
      </c>
      <c r="D177" s="11" t="s">
        <v>3143</v>
      </c>
      <c r="E177" s="56"/>
      <c r="F177" s="11" t="s">
        <v>2794</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90">
      <c r="A178" s="346" t="s">
        <v>8</v>
      </c>
      <c r="B178" s="56" t="s">
        <v>3126</v>
      </c>
      <c r="C178" s="346" t="s">
        <v>3127</v>
      </c>
      <c r="D178" s="56"/>
      <c r="E178" s="56"/>
      <c r="F178" s="56"/>
      <c r="G178" s="56"/>
      <c r="H178" s="57">
        <v>508</v>
      </c>
      <c r="I178" s="56" t="s">
        <v>49</v>
      </c>
      <c r="J178" s="56" t="s">
        <v>3126</v>
      </c>
      <c r="K178" s="79" t="s">
        <v>2425</v>
      </c>
      <c r="L178" s="62">
        <v>0</v>
      </c>
      <c r="M178" s="63">
        <v>1</v>
      </c>
      <c r="N178" s="63">
        <v>0.01</v>
      </c>
      <c r="O178" s="56" t="s">
        <v>39</v>
      </c>
      <c r="P178" s="441" t="s">
        <v>3536</v>
      </c>
      <c r="Q178" s="56" t="s">
        <v>2753</v>
      </c>
      <c r="R178" s="407" t="s">
        <v>2754</v>
      </c>
      <c r="S178" s="444" t="s">
        <v>3579</v>
      </c>
      <c r="T178" s="56"/>
    </row>
    <row r="179" spans="1:20" s="3" customFormat="1" ht="4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3591</v>
      </c>
      <c r="Q179" s="56" t="s">
        <v>307</v>
      </c>
      <c r="R179" s="407" t="s">
        <v>309</v>
      </c>
      <c r="S179" s="444" t="s">
        <v>3580</v>
      </c>
      <c r="T179" s="11"/>
    </row>
    <row r="180" spans="1:20" s="3" customFormat="1" ht="4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3592</v>
      </c>
      <c r="Q180" s="56" t="s">
        <v>308</v>
      </c>
      <c r="R180" s="407" t="s">
        <v>309</v>
      </c>
      <c r="S180" s="444" t="s">
        <v>3580</v>
      </c>
      <c r="T180" s="11"/>
    </row>
    <row r="181" spans="1:20" s="3" customFormat="1" ht="4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2677</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3141</v>
      </c>
      <c r="E193" s="56"/>
      <c r="F193" s="11" t="s">
        <v>2792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3142</v>
      </c>
      <c r="E194" s="56"/>
      <c r="F194" s="11" t="s">
        <v>2945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3143</v>
      </c>
      <c r="E195" s="56"/>
      <c r="F195" s="11" t="s">
        <v>2794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60">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3593</v>
      </c>
      <c r="Q197" s="56" t="s">
        <v>233</v>
      </c>
      <c r="R197" s="407" t="s">
        <v>234</v>
      </c>
      <c r="S197" s="439" t="s">
        <v>175</v>
      </c>
      <c r="T197" s="56"/>
    </row>
    <row r="198" spans="1:20" ht="150">
      <c r="A198" s="346" t="s">
        <v>8</v>
      </c>
      <c r="B198" s="346" t="s">
        <v>139</v>
      </c>
      <c r="C198" s="346" t="s">
        <v>138</v>
      </c>
      <c r="D198" s="56" t="s">
        <v>511</v>
      </c>
      <c r="E198" s="56"/>
      <c r="F198" s="56" t="s">
        <v>510</v>
      </c>
      <c r="G198" s="56"/>
      <c r="H198" s="57">
        <v>31</v>
      </c>
      <c r="I198" s="56" t="s">
        <v>49</v>
      </c>
      <c r="J198" s="79" t="s">
        <v>139</v>
      </c>
      <c r="K198" s="79" t="s">
        <v>2431</v>
      </c>
      <c r="L198" s="73">
        <v>0</v>
      </c>
      <c r="M198" s="73">
        <v>10000</v>
      </c>
      <c r="N198" s="73">
        <v>250</v>
      </c>
      <c r="O198" s="56" t="s">
        <v>211</v>
      </c>
      <c r="P198" s="441" t="s">
        <v>3537</v>
      </c>
      <c r="Q198" s="56" t="s">
        <v>235</v>
      </c>
      <c r="R198" s="407" t="s">
        <v>236</v>
      </c>
      <c r="S198" s="439" t="s">
        <v>170</v>
      </c>
      <c r="T198" s="56" t="s">
        <v>212</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v>590</v>
      </c>
      <c r="I199" s="56" t="s">
        <v>49</v>
      </c>
      <c r="J199" s="77" t="str">
        <f t="shared" ref="J199:K213" si="62">J$198</f>
        <v>Early Retirement of Power Plants</v>
      </c>
      <c r="K199" s="69" t="str">
        <f>K$198</f>
        <v>elec early retirement</v>
      </c>
      <c r="L199" s="73">
        <v>0</v>
      </c>
      <c r="M199" s="73">
        <v>10000</v>
      </c>
      <c r="N199" s="73">
        <v>250</v>
      </c>
      <c r="O199" s="56" t="s">
        <v>211</v>
      </c>
      <c r="P199" s="441" t="s">
        <v>3594</v>
      </c>
      <c r="Q199" s="56"/>
      <c r="R199" s="407"/>
      <c r="S199" s="439"/>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441" t="s">
        <v>3590</v>
      </c>
      <c r="Q200" s="56" t="s">
        <v>235</v>
      </c>
      <c r="R200" s="407" t="s">
        <v>236</v>
      </c>
      <c r="S200" s="439" t="s">
        <v>175</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v>591</v>
      </c>
      <c r="I205" s="56" t="s">
        <v>49</v>
      </c>
      <c r="J205" s="77" t="str">
        <f t="shared" si="62"/>
        <v>Early Retirement of Power Plants</v>
      </c>
      <c r="K205" s="69" t="str">
        <f>K$198</f>
        <v>elec early retirement</v>
      </c>
      <c r="L205" s="73">
        <v>0</v>
      </c>
      <c r="M205" s="73">
        <v>10000</v>
      </c>
      <c r="N205" s="73">
        <v>250</v>
      </c>
      <c r="O205" s="56" t="s">
        <v>211</v>
      </c>
      <c r="P205" s="441" t="s">
        <v>3595</v>
      </c>
      <c r="Q205" s="56"/>
      <c r="R205" s="407"/>
      <c r="S205" s="439"/>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2677</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c r="I208" s="56" t="s">
        <v>50</v>
      </c>
      <c r="J208" s="77" t="str">
        <f t="shared" si="62"/>
        <v>Early Retirement of Power Plants</v>
      </c>
      <c r="K208" s="69" t="str">
        <f t="shared" si="62"/>
        <v>elec early retirement</v>
      </c>
      <c r="L208" s="73"/>
      <c r="M208" s="73"/>
      <c r="N208" s="73"/>
      <c r="O208" s="56"/>
      <c r="P208" s="439"/>
      <c r="Q208" s="56"/>
      <c r="R208" s="407"/>
      <c r="S208" s="439"/>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3141</v>
      </c>
      <c r="E211" s="56"/>
      <c r="F211" s="11" t="s">
        <v>2792</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3142</v>
      </c>
      <c r="E212" s="56"/>
      <c r="F212" s="11" t="s">
        <v>2945</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3143</v>
      </c>
      <c r="E213" s="56"/>
      <c r="F213" s="11" t="s">
        <v>2794</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35">
      <c r="A214" s="346" t="s">
        <v>8</v>
      </c>
      <c r="B214" s="346" t="s">
        <v>20</v>
      </c>
      <c r="C214" s="346" t="s">
        <v>355</v>
      </c>
      <c r="D214" s="56"/>
      <c r="E214" s="56"/>
      <c r="F214" s="56"/>
      <c r="G214" s="56"/>
      <c r="H214" s="57">
        <v>33</v>
      </c>
      <c r="I214" s="56" t="s">
        <v>49</v>
      </c>
      <c r="J214" s="79" t="s">
        <v>20</v>
      </c>
      <c r="K214" s="79" t="s">
        <v>2430</v>
      </c>
      <c r="L214" s="62">
        <v>0</v>
      </c>
      <c r="M214" s="62">
        <v>1</v>
      </c>
      <c r="N214" s="71">
        <v>0.01</v>
      </c>
      <c r="O214" s="56" t="s">
        <v>34</v>
      </c>
      <c r="P214" s="441" t="s">
        <v>3596</v>
      </c>
      <c r="Q214" s="56" t="s">
        <v>237</v>
      </c>
      <c r="R214" s="407" t="s">
        <v>238</v>
      </c>
      <c r="S214" s="439" t="s">
        <v>3581</v>
      </c>
      <c r="T214" s="56" t="s">
        <v>171</v>
      </c>
    </row>
    <row r="215" spans="1:20" ht="75">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3538</v>
      </c>
      <c r="Q215" s="56" t="s">
        <v>239</v>
      </c>
      <c r="R215" s="407" t="s">
        <v>240</v>
      </c>
      <c r="S215" s="439" t="s">
        <v>172</v>
      </c>
      <c r="T215" s="56" t="s">
        <v>458</v>
      </c>
    </row>
    <row r="216" spans="1:20" s="6" customFormat="1" ht="4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2677</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v>592</v>
      </c>
      <c r="I228" s="56" t="s">
        <v>49</v>
      </c>
      <c r="J228" s="77" t="str">
        <f t="shared" si="64"/>
        <v>Non BAU Mandated Capacity Construction</v>
      </c>
      <c r="K228" s="338"/>
      <c r="L228" s="68"/>
      <c r="M228" s="68"/>
      <c r="N228" s="68"/>
      <c r="O228" s="56"/>
      <c r="P228" s="441" t="s">
        <v>3599</v>
      </c>
      <c r="Q228" s="58"/>
      <c r="R228" s="407"/>
      <c r="S228" s="456"/>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3141</v>
      </c>
      <c r="E229" s="56"/>
      <c r="F229" s="11" t="s">
        <v>2792</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3142</v>
      </c>
      <c r="E230" s="56"/>
      <c r="F230" s="11" t="s">
        <v>2945</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3143</v>
      </c>
      <c r="E231" s="56"/>
      <c r="F231" s="11" t="s">
        <v>2794</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4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90">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3231</v>
      </c>
      <c r="Q233" s="56" t="s">
        <v>241</v>
      </c>
      <c r="R233" s="407" t="s">
        <v>2395</v>
      </c>
      <c r="S233" s="444" t="s">
        <v>173</v>
      </c>
      <c r="T233" s="11" t="s">
        <v>173</v>
      </c>
    </row>
    <row r="234" spans="1:20" s="3" customFormat="1" ht="30">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30">
      <c r="A236" s="339" t="str">
        <f t="shared" si="65"/>
        <v>Electricity Supply</v>
      </c>
      <c r="B236" s="339" t="str">
        <f t="shared" si="65"/>
        <v>Reduce Plant Downtime</v>
      </c>
      <c r="C236" s="339" t="str">
        <f t="shared" si="65"/>
        <v>Percentage Reduction in Plant Downtime</v>
      </c>
      <c r="D236" s="11" t="s">
        <v>511</v>
      </c>
      <c r="E236" s="11" t="s">
        <v>288</v>
      </c>
      <c r="F236" s="56"/>
      <c r="G236" s="11"/>
      <c r="H236" s="59"/>
      <c r="I236" s="11" t="s">
        <v>50</v>
      </c>
      <c r="J236" s="339" t="str">
        <f t="shared" ref="J236:K268" si="66">J$234</f>
        <v>Reduce Plant Downtime</v>
      </c>
      <c r="K236" s="339" t="str">
        <f t="shared" si="66"/>
        <v>elec reduce plant downtime</v>
      </c>
      <c r="L236" s="72"/>
      <c r="M236" s="72"/>
      <c r="N236" s="72"/>
      <c r="O236" s="11"/>
      <c r="P236" s="444"/>
      <c r="Q236" s="11"/>
      <c r="R236" s="407"/>
      <c r="S236" s="444"/>
      <c r="T236" s="11"/>
    </row>
    <row r="237" spans="1:20" s="3" customFormat="1" ht="90">
      <c r="A237" s="339" t="str">
        <f t="shared" si="65"/>
        <v>Electricity Supply</v>
      </c>
      <c r="B237" s="339" t="str">
        <f t="shared" si="65"/>
        <v>Reduce Plant Downtime</v>
      </c>
      <c r="C237" s="339" t="str">
        <f t="shared" si="65"/>
        <v>Percentage Reduction in Plant Downtime</v>
      </c>
      <c r="D237" s="11" t="s">
        <v>345</v>
      </c>
      <c r="E237" s="11" t="s">
        <v>286</v>
      </c>
      <c r="F237" s="11" t="s">
        <v>341</v>
      </c>
      <c r="G237" s="11" t="s">
        <v>346</v>
      </c>
      <c r="H237" s="59">
        <v>141</v>
      </c>
      <c r="I237" s="11" t="s">
        <v>49</v>
      </c>
      <c r="J237" s="339" t="str">
        <f t="shared" si="66"/>
        <v>Reduce Plant Downtime</v>
      </c>
      <c r="K237" s="339" t="str">
        <f t="shared" si="66"/>
        <v>elec reduce plant downtime</v>
      </c>
      <c r="L237" s="66">
        <v>0</v>
      </c>
      <c r="M237" s="66">
        <v>0.6</v>
      </c>
      <c r="N237" s="66">
        <v>0.01</v>
      </c>
      <c r="O237" s="11" t="s">
        <v>289</v>
      </c>
      <c r="P237" s="439" t="s">
        <v>2757</v>
      </c>
      <c r="Q237" s="11" t="s">
        <v>2374</v>
      </c>
      <c r="R237" s="407" t="s">
        <v>290</v>
      </c>
      <c r="S237" s="444" t="s">
        <v>351</v>
      </c>
      <c r="T237" s="11"/>
    </row>
    <row r="238" spans="1:20" s="3" customFormat="1" ht="30">
      <c r="A238" s="339" t="str">
        <f t="shared" si="65"/>
        <v>Electricity Supply</v>
      </c>
      <c r="B238" s="339" t="str">
        <f t="shared" si="65"/>
        <v>Reduce Plant Downtime</v>
      </c>
      <c r="C238" s="339" t="str">
        <f t="shared" si="65"/>
        <v>Percentage Reduction in Plant Downtime</v>
      </c>
      <c r="D238" s="11" t="s">
        <v>345</v>
      </c>
      <c r="E238" s="11" t="s">
        <v>287</v>
      </c>
      <c r="F238" s="11"/>
      <c r="G238" s="11"/>
      <c r="H238" s="59"/>
      <c r="I238" s="11" t="s">
        <v>50</v>
      </c>
      <c r="J238" s="339" t="str">
        <f t="shared" si="66"/>
        <v>Reduce Plant Downtime</v>
      </c>
      <c r="K238" s="339" t="str">
        <f t="shared" si="66"/>
        <v>elec reduce plant downtime</v>
      </c>
      <c r="L238" s="66"/>
      <c r="M238" s="66"/>
      <c r="N238" s="66"/>
      <c r="O238" s="11"/>
      <c r="P238" s="439"/>
      <c r="Q238" s="11"/>
      <c r="R238" s="407"/>
      <c r="S238" s="444"/>
      <c r="T238" s="11"/>
    </row>
    <row r="239" spans="1:20" s="3" customFormat="1" ht="30">
      <c r="A239" s="339" t="str">
        <f t="shared" si="65"/>
        <v>Electricity Supply</v>
      </c>
      <c r="B239" s="339" t="str">
        <f t="shared" si="65"/>
        <v>Reduce Plant Downtime</v>
      </c>
      <c r="C239" s="339" t="str">
        <f t="shared" si="65"/>
        <v>Percentage Reduction in Plant Downtime</v>
      </c>
      <c r="D239" s="11" t="s">
        <v>345</v>
      </c>
      <c r="E239" s="11" t="s">
        <v>288</v>
      </c>
      <c r="F239" s="11"/>
      <c r="G239" s="11"/>
      <c r="H239" s="59"/>
      <c r="I239" s="11" t="s">
        <v>50</v>
      </c>
      <c r="J239" s="339" t="str">
        <f t="shared" si="66"/>
        <v>Reduce Plant Downtime</v>
      </c>
      <c r="K239" s="339" t="str">
        <f t="shared" si="66"/>
        <v>elec reduce plant downtime</v>
      </c>
      <c r="L239" s="72"/>
      <c r="M239" s="72"/>
      <c r="N239" s="72"/>
      <c r="O239" s="11"/>
      <c r="P239" s="444"/>
      <c r="Q239" s="11"/>
      <c r="R239" s="407"/>
      <c r="S239" s="444"/>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286</v>
      </c>
      <c r="F240" s="11"/>
      <c r="G240" s="11"/>
      <c r="H240" s="59"/>
      <c r="I240" s="11" t="s">
        <v>50</v>
      </c>
      <c r="J240" s="339" t="str">
        <f t="shared" si="66"/>
        <v>Reduce Plant Downtime</v>
      </c>
      <c r="K240" s="339" t="str">
        <f t="shared" si="66"/>
        <v>elec reduce plant downtime</v>
      </c>
      <c r="L240" s="72"/>
      <c r="M240" s="72"/>
      <c r="N240" s="72"/>
      <c r="O240" s="11"/>
      <c r="P240" s="444"/>
      <c r="Q240" s="11"/>
      <c r="R240" s="407"/>
      <c r="S240" s="444"/>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287</v>
      </c>
      <c r="F241" s="11"/>
      <c r="G241" s="11"/>
      <c r="H241" s="59"/>
      <c r="I241" s="11" t="s">
        <v>50</v>
      </c>
      <c r="J241" s="339" t="str">
        <f t="shared" si="66"/>
        <v>Reduce Plant Downtime</v>
      </c>
      <c r="K241" s="339" t="str">
        <f t="shared" si="66"/>
        <v>elec reduce plant downtime</v>
      </c>
      <c r="L241" s="72"/>
      <c r="M241" s="72"/>
      <c r="N241" s="72"/>
      <c r="O241" s="11"/>
      <c r="P241" s="444"/>
      <c r="Q241" s="11"/>
      <c r="R241" s="407"/>
      <c r="S241" s="444"/>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288</v>
      </c>
      <c r="F242" s="11"/>
      <c r="G242" s="11"/>
      <c r="H242" s="59"/>
      <c r="I242" s="11" t="s">
        <v>50</v>
      </c>
      <c r="J242" s="339" t="str">
        <f t="shared" si="66"/>
        <v>Reduce Plant Downtime</v>
      </c>
      <c r="K242" s="339" t="str">
        <f t="shared" si="66"/>
        <v>elec reduce plant downtime</v>
      </c>
      <c r="L242" s="72"/>
      <c r="M242" s="72"/>
      <c r="N242" s="72"/>
      <c r="O242" s="11"/>
      <c r="P242" s="444"/>
      <c r="Q242" s="11"/>
      <c r="R242" s="407"/>
      <c r="S242" s="444"/>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286</v>
      </c>
      <c r="F243" s="11"/>
      <c r="G243" s="11"/>
      <c r="H243" s="59"/>
      <c r="I243" s="11" t="s">
        <v>50</v>
      </c>
      <c r="J243" s="339" t="str">
        <f t="shared" si="66"/>
        <v>Reduce Plant Downtime</v>
      </c>
      <c r="K243" s="339" t="str">
        <f t="shared" si="66"/>
        <v>elec reduce plant downtime</v>
      </c>
      <c r="L243" s="72"/>
      <c r="M243" s="72"/>
      <c r="N243" s="72"/>
      <c r="O243" s="11"/>
      <c r="P243" s="444"/>
      <c r="Q243" s="11"/>
      <c r="R243" s="407"/>
      <c r="S243" s="444"/>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287</v>
      </c>
      <c r="F244" s="11"/>
      <c r="G244" s="11"/>
      <c r="H244" s="59"/>
      <c r="I244" s="11" t="s">
        <v>50</v>
      </c>
      <c r="J244" s="339" t="str">
        <f t="shared" si="66"/>
        <v>Reduce Plant Downtime</v>
      </c>
      <c r="K244" s="339" t="str">
        <f t="shared" si="66"/>
        <v>elec reduce plant downtime</v>
      </c>
      <c r="L244" s="72"/>
      <c r="M244" s="72"/>
      <c r="N244" s="72"/>
      <c r="O244" s="11"/>
      <c r="P244" s="444"/>
      <c r="Q244" s="11"/>
      <c r="R244" s="407"/>
      <c r="S244" s="444"/>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288</v>
      </c>
      <c r="F245" s="11"/>
      <c r="G245" s="11"/>
      <c r="H245" s="59"/>
      <c r="I245" s="11" t="s">
        <v>50</v>
      </c>
      <c r="J245" s="339" t="str">
        <f t="shared" si="66"/>
        <v>Reduce Plant Downtime</v>
      </c>
      <c r="K245" s="339" t="str">
        <f t="shared" si="66"/>
        <v>elec reduce plant downtime</v>
      </c>
      <c r="L245" s="72"/>
      <c r="M245" s="72"/>
      <c r="N245" s="72"/>
      <c r="O245" s="11"/>
      <c r="P245" s="444"/>
      <c r="Q245" s="11"/>
      <c r="R245" s="407"/>
      <c r="S245" s="444"/>
      <c r="T245" s="11"/>
    </row>
    <row r="246" spans="1:20" s="3" customFormat="1" ht="30">
      <c r="A246" s="339" t="str">
        <f t="shared" si="65"/>
        <v>Electricity Supply</v>
      </c>
      <c r="B246" s="339" t="str">
        <f t="shared" si="65"/>
        <v>Reduce Plant Downtime</v>
      </c>
      <c r="C246" s="339" t="str">
        <f t="shared" si="65"/>
        <v>Percentage Reduction in Plant Downtime</v>
      </c>
      <c r="D246" s="11" t="s">
        <v>512</v>
      </c>
      <c r="E246" s="11" t="s">
        <v>286</v>
      </c>
      <c r="F246" s="11"/>
      <c r="G246" s="11"/>
      <c r="H246" s="59"/>
      <c r="I246" s="11" t="s">
        <v>50</v>
      </c>
      <c r="J246" s="339" t="str">
        <f t="shared" si="66"/>
        <v>Reduce Plant Downtime</v>
      </c>
      <c r="K246" s="339" t="str">
        <f t="shared" si="66"/>
        <v>elec reduce plant downtime</v>
      </c>
      <c r="L246" s="72"/>
      <c r="M246" s="72"/>
      <c r="N246" s="72"/>
      <c r="O246" s="11"/>
      <c r="P246" s="444"/>
      <c r="Q246" s="11"/>
      <c r="R246" s="407"/>
      <c r="S246" s="444"/>
      <c r="T246" s="11"/>
    </row>
    <row r="247" spans="1:20" s="3" customFormat="1" ht="30">
      <c r="A247" s="339" t="str">
        <f t="shared" si="65"/>
        <v>Electricity Supply</v>
      </c>
      <c r="B247" s="339" t="str">
        <f t="shared" si="65"/>
        <v>Reduce Plant Downtime</v>
      </c>
      <c r="C247" s="339" t="str">
        <f t="shared" si="65"/>
        <v>Percentage Reduction in Plant Downtime</v>
      </c>
      <c r="D247" s="11" t="s">
        <v>512</v>
      </c>
      <c r="E247" s="11" t="s">
        <v>287</v>
      </c>
      <c r="F247" s="11"/>
      <c r="G247" s="11"/>
      <c r="H247" s="59"/>
      <c r="I247" s="11" t="s">
        <v>50</v>
      </c>
      <c r="J247" s="339" t="str">
        <f t="shared" si="66"/>
        <v>Reduce Plant Downtime</v>
      </c>
      <c r="K247" s="339" t="str">
        <f t="shared" si="66"/>
        <v>elec reduce plant downtime</v>
      </c>
      <c r="L247" s="72"/>
      <c r="M247" s="72"/>
      <c r="N247" s="72"/>
      <c r="O247" s="11"/>
      <c r="P247" s="444"/>
      <c r="Q247" s="11"/>
      <c r="R247" s="407"/>
      <c r="S247" s="444"/>
      <c r="T247" s="11"/>
    </row>
    <row r="248" spans="1:20" s="3" customFormat="1" ht="90">
      <c r="A248" s="339" t="str">
        <f t="shared" si="65"/>
        <v>Electricity Supply</v>
      </c>
      <c r="B248" s="339" t="str">
        <f t="shared" si="65"/>
        <v>Reduce Plant Downtime</v>
      </c>
      <c r="C248" s="339" t="str">
        <f t="shared" si="65"/>
        <v>Percentage Reduction in Plant Downtime</v>
      </c>
      <c r="D248" s="11" t="s">
        <v>512</v>
      </c>
      <c r="E248" s="11" t="s">
        <v>288</v>
      </c>
      <c r="F248" s="11" t="s">
        <v>352</v>
      </c>
      <c r="G248" s="11" t="s">
        <v>515</v>
      </c>
      <c r="H248" s="59">
        <v>143</v>
      </c>
      <c r="I248" s="11" t="s">
        <v>49</v>
      </c>
      <c r="J248" s="339" t="str">
        <f t="shared" si="66"/>
        <v>Reduce Plant Downtime</v>
      </c>
      <c r="K248" s="339" t="str">
        <f t="shared" si="66"/>
        <v>elec reduce plant downtime</v>
      </c>
      <c r="L248" s="66">
        <v>0</v>
      </c>
      <c r="M248" s="66">
        <v>0.25</v>
      </c>
      <c r="N248" s="66">
        <v>0.01</v>
      </c>
      <c r="O248" s="11" t="s">
        <v>289</v>
      </c>
      <c r="P248" s="439" t="s">
        <v>2758</v>
      </c>
      <c r="Q248" s="11" t="s">
        <v>2374</v>
      </c>
      <c r="R248" s="407" t="s">
        <v>290</v>
      </c>
      <c r="S248" s="444" t="s">
        <v>354</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286</v>
      </c>
      <c r="F249" s="11"/>
      <c r="G249" s="11"/>
      <c r="H249" s="59"/>
      <c r="I249" s="11" t="s">
        <v>50</v>
      </c>
      <c r="J249" s="339" t="str">
        <f t="shared" si="66"/>
        <v>Reduce Plant Downtime</v>
      </c>
      <c r="K249" s="339" t="str">
        <f t="shared" si="66"/>
        <v>elec reduce plant downtime</v>
      </c>
      <c r="L249" s="72"/>
      <c r="M249" s="72"/>
      <c r="N249" s="72"/>
      <c r="O249" s="11"/>
      <c r="P249" s="444"/>
      <c r="Q249" s="11"/>
      <c r="R249" s="407"/>
      <c r="S249" s="444"/>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287</v>
      </c>
      <c r="F250" s="11"/>
      <c r="G250" s="11"/>
      <c r="H250" s="59"/>
      <c r="I250" s="11" t="s">
        <v>50</v>
      </c>
      <c r="J250" s="339" t="str">
        <f t="shared" si="66"/>
        <v>Reduce Plant Downtime</v>
      </c>
      <c r="K250" s="339" t="str">
        <f t="shared" si="66"/>
        <v>elec reduce plant downtime</v>
      </c>
      <c r="L250" s="72"/>
      <c r="M250" s="72"/>
      <c r="N250" s="72"/>
      <c r="O250" s="11"/>
      <c r="P250" s="444"/>
      <c r="Q250" s="11"/>
      <c r="R250" s="407"/>
      <c r="S250" s="444"/>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288</v>
      </c>
      <c r="F251" s="11" t="s">
        <v>352</v>
      </c>
      <c r="G251" s="11" t="s">
        <v>100</v>
      </c>
      <c r="H251" s="59">
        <v>144</v>
      </c>
      <c r="I251" s="11" t="s">
        <v>49</v>
      </c>
      <c r="J251" s="339" t="str">
        <f t="shared" si="66"/>
        <v>Reduce Plant Downtime</v>
      </c>
      <c r="K251" s="339" t="str">
        <f t="shared" si="66"/>
        <v>elec reduce plant downtime</v>
      </c>
      <c r="L251" s="66">
        <v>0</v>
      </c>
      <c r="M251" s="66">
        <v>0.3</v>
      </c>
      <c r="N251" s="66">
        <v>0.01</v>
      </c>
      <c r="O251" s="11" t="s">
        <v>289</v>
      </c>
      <c r="P251" s="439" t="s">
        <v>2759</v>
      </c>
      <c r="Q251" s="11" t="s">
        <v>2374</v>
      </c>
      <c r="R251" s="407" t="s">
        <v>290</v>
      </c>
      <c r="S251" s="444" t="s">
        <v>353</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286</v>
      </c>
      <c r="F252" s="11"/>
      <c r="G252" s="11"/>
      <c r="H252" s="59"/>
      <c r="I252" s="11" t="s">
        <v>50</v>
      </c>
      <c r="J252" s="339" t="str">
        <f t="shared" si="66"/>
        <v>Reduce Plant Downtime</v>
      </c>
      <c r="K252" s="339" t="str">
        <f t="shared" si="66"/>
        <v>elec reduce plant downtime</v>
      </c>
      <c r="L252" s="72"/>
      <c r="M252" s="72"/>
      <c r="N252" s="72"/>
      <c r="O252" s="11"/>
      <c r="P252" s="444"/>
      <c r="Q252" s="11"/>
      <c r="R252" s="407"/>
      <c r="S252" s="444"/>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287</v>
      </c>
      <c r="F253" s="11"/>
      <c r="G253" s="11"/>
      <c r="H253" s="59"/>
      <c r="I253" s="11" t="s">
        <v>50</v>
      </c>
      <c r="J253" s="339" t="str">
        <f t="shared" si="66"/>
        <v>Reduce Plant Downtime</v>
      </c>
      <c r="K253" s="339" t="str">
        <f t="shared" si="66"/>
        <v>elec reduce plant downtime</v>
      </c>
      <c r="L253" s="72"/>
      <c r="M253" s="72"/>
      <c r="N253" s="72"/>
      <c r="O253" s="11"/>
      <c r="P253" s="444"/>
      <c r="Q253" s="11"/>
      <c r="R253" s="407"/>
      <c r="S253" s="444"/>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288</v>
      </c>
      <c r="F254" s="11"/>
      <c r="G254" s="11"/>
      <c r="H254" s="59"/>
      <c r="I254" s="11" t="s">
        <v>50</v>
      </c>
      <c r="J254" s="339" t="str">
        <f t="shared" si="66"/>
        <v>Reduce Plant Downtime</v>
      </c>
      <c r="K254" s="339" t="str">
        <f t="shared" si="66"/>
        <v>elec reduce plant downtime</v>
      </c>
      <c r="L254" s="72"/>
      <c r="M254" s="72"/>
      <c r="N254" s="72"/>
      <c r="O254" s="11"/>
      <c r="P254" s="444"/>
      <c r="Q254" s="11"/>
      <c r="R254" s="407"/>
      <c r="S254" s="444"/>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286</v>
      </c>
      <c r="F255" s="11"/>
      <c r="G255" s="11"/>
      <c r="H255" s="59"/>
      <c r="I255" s="11" t="s">
        <v>50</v>
      </c>
      <c r="J255" s="339" t="str">
        <f t="shared" si="66"/>
        <v>Reduce Plant Downtime</v>
      </c>
      <c r="K255" s="339" t="str">
        <f t="shared" si="66"/>
        <v>elec reduce plant downtime</v>
      </c>
      <c r="L255" s="72"/>
      <c r="M255" s="72"/>
      <c r="N255" s="72"/>
      <c r="O255" s="11"/>
      <c r="P255" s="444"/>
      <c r="Q255" s="11"/>
      <c r="R255" s="407"/>
      <c r="S255" s="444"/>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287</v>
      </c>
      <c r="F256" s="11"/>
      <c r="G256" s="11"/>
      <c r="H256" s="59"/>
      <c r="I256" s="11" t="s">
        <v>50</v>
      </c>
      <c r="J256" s="339" t="str">
        <f t="shared" si="66"/>
        <v>Reduce Plant Downtime</v>
      </c>
      <c r="K256" s="339" t="str">
        <f t="shared" si="66"/>
        <v>elec reduce plant downtime</v>
      </c>
      <c r="L256" s="72"/>
      <c r="M256" s="72"/>
      <c r="N256" s="72"/>
      <c r="O256" s="11"/>
      <c r="P256" s="444"/>
      <c r="Q256" s="11"/>
      <c r="R256" s="407"/>
      <c r="S256" s="444"/>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288</v>
      </c>
      <c r="F257" s="11"/>
      <c r="G257" s="11"/>
      <c r="H257" s="59"/>
      <c r="I257" s="11" t="s">
        <v>50</v>
      </c>
      <c r="J257" s="339" t="str">
        <f t="shared" si="66"/>
        <v>Reduce Plant Downtime</v>
      </c>
      <c r="K257" s="339" t="str">
        <f t="shared" si="66"/>
        <v>elec reduce plant downtime</v>
      </c>
      <c r="L257" s="72"/>
      <c r="M257" s="72"/>
      <c r="N257" s="72"/>
      <c r="O257" s="11"/>
      <c r="P257" s="444"/>
      <c r="Q257" s="11"/>
      <c r="R257" s="407"/>
      <c r="S257" s="444"/>
      <c r="T257" s="11"/>
    </row>
    <row r="258" spans="1:20" s="3" customFormat="1" ht="30">
      <c r="A258" s="339" t="str">
        <f t="shared" si="65"/>
        <v>Electricity Supply</v>
      </c>
      <c r="B258" s="339" t="str">
        <f t="shared" si="65"/>
        <v>Reduce Plant Downtime</v>
      </c>
      <c r="C258" s="339" t="str">
        <f t="shared" si="65"/>
        <v>Percentage Reduction in Plant Downtime</v>
      </c>
      <c r="D258" s="11" t="s">
        <v>347</v>
      </c>
      <c r="E258" s="11" t="s">
        <v>286</v>
      </c>
      <c r="F258" s="11"/>
      <c r="G258" s="11"/>
      <c r="H258" s="59"/>
      <c r="I258" s="11" t="s">
        <v>50</v>
      </c>
      <c r="J258" s="339" t="str">
        <f t="shared" si="66"/>
        <v>Reduce Plant Downtime</v>
      </c>
      <c r="K258" s="339" t="str">
        <f t="shared" si="66"/>
        <v>elec reduce plant downtime</v>
      </c>
      <c r="L258" s="72"/>
      <c r="M258" s="72"/>
      <c r="N258" s="72"/>
      <c r="O258" s="11"/>
      <c r="P258" s="444"/>
      <c r="Q258" s="11"/>
      <c r="R258" s="407"/>
      <c r="S258" s="444"/>
      <c r="T258" s="11"/>
    </row>
    <row r="259" spans="1:20" s="3" customFormat="1" ht="30">
      <c r="A259" s="339" t="str">
        <f t="shared" si="65"/>
        <v>Electricity Supply</v>
      </c>
      <c r="B259" s="339" t="str">
        <f t="shared" si="65"/>
        <v>Reduce Plant Downtime</v>
      </c>
      <c r="C259" s="339" t="str">
        <f t="shared" si="65"/>
        <v>Percentage Reduction in Plant Downtime</v>
      </c>
      <c r="D259" s="11" t="s">
        <v>347</v>
      </c>
      <c r="E259" s="11" t="s">
        <v>287</v>
      </c>
      <c r="F259" s="11"/>
      <c r="G259" s="11"/>
      <c r="H259" s="59"/>
      <c r="I259" s="11" t="s">
        <v>50</v>
      </c>
      <c r="J259" s="339" t="str">
        <f t="shared" si="66"/>
        <v>Reduce Plant Downtime</v>
      </c>
      <c r="K259" s="339" t="str">
        <f t="shared" si="66"/>
        <v>elec reduce plant downtime</v>
      </c>
      <c r="L259" s="72"/>
      <c r="M259" s="72"/>
      <c r="N259" s="72"/>
      <c r="O259" s="11"/>
      <c r="P259" s="444"/>
      <c r="Q259" s="11"/>
      <c r="R259" s="407"/>
      <c r="S259" s="444"/>
      <c r="T259" s="11"/>
    </row>
    <row r="260" spans="1:20" s="3" customFormat="1" ht="30">
      <c r="A260" s="339" t="str">
        <f t="shared" si="65"/>
        <v>Electricity Supply</v>
      </c>
      <c r="B260" s="339" t="str">
        <f t="shared" si="65"/>
        <v>Reduce Plant Downtime</v>
      </c>
      <c r="C260" s="339" t="str">
        <f t="shared" si="65"/>
        <v>Percentage Reduction in Plant Downtime</v>
      </c>
      <c r="D260" s="11" t="s">
        <v>347</v>
      </c>
      <c r="E260" s="11" t="s">
        <v>288</v>
      </c>
      <c r="F260" s="11"/>
      <c r="G260" s="11"/>
      <c r="H260" s="59"/>
      <c r="I260" s="11" t="s">
        <v>50</v>
      </c>
      <c r="J260" s="339" t="str">
        <f t="shared" si="66"/>
        <v>Reduce Plant Downtime</v>
      </c>
      <c r="K260" s="339" t="str">
        <f t="shared" si="66"/>
        <v>elec reduce plant downtime</v>
      </c>
      <c r="L260" s="72"/>
      <c r="M260" s="72"/>
      <c r="N260" s="72"/>
      <c r="O260" s="11"/>
      <c r="P260" s="444"/>
      <c r="Q260" s="11"/>
      <c r="R260" s="407"/>
      <c r="S260" s="444"/>
      <c r="T260" s="11"/>
    </row>
    <row r="261" spans="1:20" s="3" customFormat="1" ht="30">
      <c r="A261" s="339" t="str">
        <f t="shared" si="65"/>
        <v>Electricity Supply</v>
      </c>
      <c r="B261" s="339" t="str">
        <f t="shared" si="65"/>
        <v>Reduce Plant Downtime</v>
      </c>
      <c r="C261" s="339" t="str">
        <f t="shared" si="65"/>
        <v>Percentage Reduction in Plant Downtime</v>
      </c>
      <c r="D261" s="11" t="s">
        <v>348</v>
      </c>
      <c r="E261" s="11" t="s">
        <v>286</v>
      </c>
      <c r="F261" s="11"/>
      <c r="G261" s="11"/>
      <c r="H261" s="59"/>
      <c r="I261" s="11" t="s">
        <v>50</v>
      </c>
      <c r="J261" s="339" t="str">
        <f t="shared" si="66"/>
        <v>Reduce Plant Downtime</v>
      </c>
      <c r="K261" s="339" t="str">
        <f t="shared" si="66"/>
        <v>elec reduce plant downtime</v>
      </c>
      <c r="L261" s="72"/>
      <c r="M261" s="72"/>
      <c r="N261" s="72"/>
      <c r="O261" s="11"/>
      <c r="P261" s="444"/>
      <c r="Q261" s="11"/>
      <c r="R261" s="407"/>
      <c r="S261" s="444"/>
      <c r="T261" s="11"/>
    </row>
    <row r="262" spans="1:20" s="3" customFormat="1" ht="30">
      <c r="A262" s="339" t="str">
        <f t="shared" si="65"/>
        <v>Electricity Supply</v>
      </c>
      <c r="B262" s="339" t="str">
        <f t="shared" si="65"/>
        <v>Reduce Plant Downtime</v>
      </c>
      <c r="C262" s="339" t="str">
        <f t="shared" si="65"/>
        <v>Percentage Reduction in Plant Downtime</v>
      </c>
      <c r="D262" s="11" t="s">
        <v>348</v>
      </c>
      <c r="E262" s="11" t="s">
        <v>287</v>
      </c>
      <c r="F262" s="11"/>
      <c r="G262" s="11"/>
      <c r="H262" s="59"/>
      <c r="I262" s="11" t="s">
        <v>50</v>
      </c>
      <c r="J262" s="339" t="str">
        <f t="shared" si="66"/>
        <v>Reduce Plant Downtime</v>
      </c>
      <c r="K262" s="339" t="str">
        <f t="shared" si="66"/>
        <v>elec reduce plant downtime</v>
      </c>
      <c r="L262" s="72"/>
      <c r="M262" s="72"/>
      <c r="N262" s="72"/>
      <c r="O262" s="11"/>
      <c r="P262" s="444"/>
      <c r="Q262" s="11"/>
      <c r="R262" s="407"/>
      <c r="S262" s="444"/>
      <c r="T262" s="11"/>
    </row>
    <row r="263" spans="1:20" s="3" customFormat="1" ht="30">
      <c r="A263" s="339" t="str">
        <f t="shared" si="65"/>
        <v>Electricity Supply</v>
      </c>
      <c r="B263" s="339" t="str">
        <f t="shared" si="65"/>
        <v>Reduce Plant Downtime</v>
      </c>
      <c r="C263" s="339" t="str">
        <f t="shared" si="65"/>
        <v>Percentage Reduction in Plant Downtime</v>
      </c>
      <c r="D263" s="11" t="s">
        <v>348</v>
      </c>
      <c r="E263" s="11" t="s">
        <v>288</v>
      </c>
      <c r="F263" s="11"/>
      <c r="G263" s="11"/>
      <c r="H263" s="59"/>
      <c r="I263" s="11" t="s">
        <v>50</v>
      </c>
      <c r="J263" s="339" t="str">
        <f t="shared" si="66"/>
        <v>Reduce Plant Downtime</v>
      </c>
      <c r="K263" s="339" t="str">
        <f t="shared" si="66"/>
        <v>elec reduce plant downtime</v>
      </c>
      <c r="L263" s="72"/>
      <c r="M263" s="72"/>
      <c r="N263" s="72"/>
      <c r="O263" s="11"/>
      <c r="P263" s="444"/>
      <c r="Q263" s="11"/>
      <c r="R263" s="407"/>
      <c r="S263" s="444"/>
      <c r="T263" s="11"/>
    </row>
    <row r="264" spans="1:20" s="3" customFormat="1" ht="30">
      <c r="A264" s="339" t="str">
        <f t="shared" si="65"/>
        <v>Electricity Supply</v>
      </c>
      <c r="B264" s="339" t="str">
        <f t="shared" si="65"/>
        <v>Reduce Plant Downtime</v>
      </c>
      <c r="C264" s="339" t="str">
        <f t="shared" si="65"/>
        <v>Percentage Reduction in Plant Downtime</v>
      </c>
      <c r="D264" s="11" t="s">
        <v>508</v>
      </c>
      <c r="E264" s="11" t="s">
        <v>286</v>
      </c>
      <c r="F264" s="11"/>
      <c r="G264" s="11"/>
      <c r="H264" s="59"/>
      <c r="I264" s="11" t="s">
        <v>50</v>
      </c>
      <c r="J264" s="339" t="str">
        <f t="shared" si="66"/>
        <v>Reduce Plant Downtime</v>
      </c>
      <c r="K264" s="339" t="str">
        <f t="shared" si="66"/>
        <v>elec reduce plant downtime</v>
      </c>
      <c r="L264" s="67"/>
      <c r="M264" s="67"/>
      <c r="N264" s="67"/>
      <c r="O264" s="58"/>
      <c r="P264" s="444"/>
      <c r="Q264" s="11"/>
      <c r="R264" s="407"/>
      <c r="S264" s="444"/>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508</v>
      </c>
      <c r="E265" s="11" t="s">
        <v>287</v>
      </c>
      <c r="F265" s="11"/>
      <c r="G265" s="11"/>
      <c r="H265" s="59"/>
      <c r="I265" s="11" t="s">
        <v>50</v>
      </c>
      <c r="J265" s="339" t="str">
        <f t="shared" si="66"/>
        <v>Reduce Plant Downtime</v>
      </c>
      <c r="K265" s="339" t="str">
        <f t="shared" si="66"/>
        <v>elec reduce plant downtime</v>
      </c>
      <c r="L265" s="67"/>
      <c r="M265" s="67"/>
      <c r="N265" s="67"/>
      <c r="O265" s="58"/>
      <c r="P265" s="444"/>
      <c r="Q265" s="11"/>
      <c r="R265" s="407"/>
      <c r="S265" s="444"/>
      <c r="T265" s="11"/>
    </row>
    <row r="266" spans="1:20" s="3" customFormat="1" ht="30">
      <c r="A266" s="339" t="str">
        <f t="shared" si="67"/>
        <v>Electricity Supply</v>
      </c>
      <c r="B266" s="339" t="str">
        <f t="shared" si="67"/>
        <v>Reduce Plant Downtime</v>
      </c>
      <c r="C266" s="339" t="str">
        <f t="shared" si="67"/>
        <v>Percentage Reduction in Plant Downtime</v>
      </c>
      <c r="D266" s="11" t="s">
        <v>508</v>
      </c>
      <c r="E266" s="11" t="s">
        <v>288</v>
      </c>
      <c r="F266" s="11"/>
      <c r="G266" s="11"/>
      <c r="H266" s="59"/>
      <c r="I266" s="11" t="s">
        <v>50</v>
      </c>
      <c r="J266" s="339" t="str">
        <f t="shared" si="66"/>
        <v>Reduce Plant Downtime</v>
      </c>
      <c r="K266" s="339" t="str">
        <f t="shared" si="66"/>
        <v>elec reduce plant downtime</v>
      </c>
      <c r="L266" s="67"/>
      <c r="M266" s="67"/>
      <c r="N266" s="67"/>
      <c r="O266" s="58"/>
      <c r="P266" s="444"/>
      <c r="Q266" s="11"/>
      <c r="R266" s="407"/>
      <c r="S266" s="444"/>
      <c r="T266" s="11"/>
    </row>
    <row r="267" spans="1:20" s="3" customFormat="1" ht="30">
      <c r="A267" s="339" t="str">
        <f t="shared" si="67"/>
        <v>Electricity Supply</v>
      </c>
      <c r="B267" s="339" t="str">
        <f t="shared" si="67"/>
        <v>Reduce Plant Downtime</v>
      </c>
      <c r="C267" s="339" t="str">
        <f t="shared" si="67"/>
        <v>Percentage Reduction in Plant Downtime</v>
      </c>
      <c r="D267" s="11" t="s">
        <v>517</v>
      </c>
      <c r="E267" s="11" t="s">
        <v>286</v>
      </c>
      <c r="F267" s="11"/>
      <c r="G267" s="11"/>
      <c r="H267" s="59"/>
      <c r="I267" s="11" t="s">
        <v>50</v>
      </c>
      <c r="J267" s="339" t="str">
        <f t="shared" si="66"/>
        <v>Reduce Plant Downtime</v>
      </c>
      <c r="K267" s="339" t="str">
        <f t="shared" si="66"/>
        <v>elec reduce plant downtime</v>
      </c>
      <c r="L267" s="67"/>
      <c r="M267" s="67"/>
      <c r="N267" s="67"/>
      <c r="O267" s="58"/>
      <c r="P267" s="444"/>
      <c r="Q267" s="11"/>
      <c r="R267" s="407"/>
      <c r="S267" s="444"/>
      <c r="T267" s="11"/>
    </row>
    <row r="268" spans="1:20" s="3" customFormat="1" ht="30">
      <c r="A268" s="339" t="str">
        <f t="shared" si="67"/>
        <v>Electricity Supply</v>
      </c>
      <c r="B268" s="339" t="str">
        <f t="shared" si="67"/>
        <v>Reduce Plant Downtime</v>
      </c>
      <c r="C268" s="339" t="str">
        <f t="shared" si="67"/>
        <v>Percentage Reduction in Plant Downtime</v>
      </c>
      <c r="D268" s="11" t="s">
        <v>517</v>
      </c>
      <c r="E268" s="11" t="s">
        <v>287</v>
      </c>
      <c r="F268" s="11"/>
      <c r="G268" s="11"/>
      <c r="H268" s="59"/>
      <c r="I268" s="11" t="s">
        <v>50</v>
      </c>
      <c r="J268" s="339" t="str">
        <f t="shared" si="66"/>
        <v>Reduce Plant Downtime</v>
      </c>
      <c r="K268" s="339" t="str">
        <f t="shared" si="66"/>
        <v>elec reduce plant downtime</v>
      </c>
      <c r="L268" s="67"/>
      <c r="M268" s="67"/>
      <c r="N268" s="67"/>
      <c r="O268" s="58"/>
      <c r="P268" s="444"/>
      <c r="Q268" s="11"/>
      <c r="R268" s="407"/>
      <c r="S268" s="444"/>
      <c r="T268" s="11"/>
    </row>
    <row r="269" spans="1:20" s="3" customFormat="1" ht="105">
      <c r="A269" s="339" t="str">
        <f t="shared" si="67"/>
        <v>Electricity Supply</v>
      </c>
      <c r="B269" s="339" t="str">
        <f t="shared" si="67"/>
        <v>Reduce Plant Downtime</v>
      </c>
      <c r="C269" s="339" t="str">
        <f t="shared" si="67"/>
        <v>Percentage Reduction in Plant Downtime</v>
      </c>
      <c r="D269" s="11" t="s">
        <v>517</v>
      </c>
      <c r="E269" s="11" t="s">
        <v>288</v>
      </c>
      <c r="F269" s="11" t="s">
        <v>352</v>
      </c>
      <c r="G269" s="11" t="s">
        <v>518</v>
      </c>
      <c r="H269" s="59">
        <v>182</v>
      </c>
      <c r="I269" s="11" t="s">
        <v>49</v>
      </c>
      <c r="J269" s="339" t="str">
        <f t="shared" ref="J269:J278" si="68">J$234</f>
        <v>Reduce Plant Downtime</v>
      </c>
      <c r="K269" s="77" t="str">
        <f>K$237</f>
        <v>elec reduce plant downtime</v>
      </c>
      <c r="L269" s="66">
        <v>0</v>
      </c>
      <c r="M269" s="66">
        <v>0.25</v>
      </c>
      <c r="N269" s="66">
        <v>0.01</v>
      </c>
      <c r="O269" s="11" t="s">
        <v>289</v>
      </c>
      <c r="P269" s="439" t="s">
        <v>2455</v>
      </c>
      <c r="Q269" s="11" t="s">
        <v>2374</v>
      </c>
      <c r="R269" s="407" t="s">
        <v>290</v>
      </c>
      <c r="S269" s="444" t="s">
        <v>354</v>
      </c>
      <c r="T269" s="11"/>
    </row>
    <row r="270" spans="1:20" s="3" customFormat="1" ht="30">
      <c r="A270" s="339" t="str">
        <f t="shared" si="67"/>
        <v>Electricity Supply</v>
      </c>
      <c r="B270" s="339" t="str">
        <f t="shared" si="67"/>
        <v>Reduce Plant Downtime</v>
      </c>
      <c r="C270" s="339" t="str">
        <f t="shared" si="67"/>
        <v>Percentage Reduction in Plant Downtime</v>
      </c>
      <c r="D270" s="11" t="s">
        <v>3141</v>
      </c>
      <c r="E270" s="11" t="s">
        <v>286</v>
      </c>
      <c r="G270" s="11"/>
      <c r="H270" s="59"/>
      <c r="I270" s="11" t="s">
        <v>50</v>
      </c>
      <c r="J270" s="339" t="str">
        <f t="shared" si="68"/>
        <v>Reduce Plant Downtime</v>
      </c>
      <c r="K270" s="77" t="str">
        <f t="shared" ref="K270:K278" si="69">K$237</f>
        <v>elec reduce plant downtime</v>
      </c>
      <c r="L270" s="66"/>
      <c r="M270" s="66"/>
      <c r="N270" s="66"/>
      <c r="O270" s="11"/>
      <c r="P270" s="439"/>
      <c r="Q270" s="11"/>
      <c r="R270" s="407"/>
      <c r="S270" s="444"/>
      <c r="T270" s="11"/>
    </row>
    <row r="271" spans="1:20" s="3" customFormat="1" ht="30">
      <c r="A271" s="339" t="str">
        <f t="shared" si="67"/>
        <v>Electricity Supply</v>
      </c>
      <c r="B271" s="339" t="str">
        <f t="shared" si="67"/>
        <v>Reduce Plant Downtime</v>
      </c>
      <c r="C271" s="339" t="str">
        <f t="shared" si="67"/>
        <v>Percentage Reduction in Plant Downtime</v>
      </c>
      <c r="D271" s="11" t="s">
        <v>3141</v>
      </c>
      <c r="E271" s="11" t="s">
        <v>287</v>
      </c>
      <c r="H271" s="59"/>
      <c r="I271" s="11" t="s">
        <v>50</v>
      </c>
      <c r="J271" s="339" t="str">
        <f t="shared" si="68"/>
        <v>Reduce Plant Downtime</v>
      </c>
      <c r="K271" s="77" t="str">
        <f t="shared" si="69"/>
        <v>elec reduce plant downtime</v>
      </c>
      <c r="L271" s="66"/>
      <c r="M271" s="66"/>
      <c r="N271" s="66"/>
      <c r="O271" s="11"/>
      <c r="P271" s="439"/>
      <c r="Q271" s="11"/>
      <c r="R271" s="407"/>
      <c r="S271" s="444"/>
      <c r="T271" s="11"/>
    </row>
    <row r="272" spans="1:20" s="3" customFormat="1" ht="30">
      <c r="A272" s="339" t="str">
        <f t="shared" si="67"/>
        <v>Electricity Supply</v>
      </c>
      <c r="B272" s="339" t="str">
        <f t="shared" si="67"/>
        <v>Reduce Plant Downtime</v>
      </c>
      <c r="C272" s="339" t="str">
        <f t="shared" si="67"/>
        <v>Percentage Reduction in Plant Downtime</v>
      </c>
      <c r="D272" s="11" t="s">
        <v>3141</v>
      </c>
      <c r="E272" s="11" t="s">
        <v>288</v>
      </c>
      <c r="H272" s="59"/>
      <c r="I272" s="11" t="s">
        <v>50</v>
      </c>
      <c r="J272" s="339" t="str">
        <f t="shared" si="68"/>
        <v>Reduce Plant Downtime</v>
      </c>
      <c r="K272" s="77" t="str">
        <f t="shared" si="69"/>
        <v>elec reduce plant downtime</v>
      </c>
      <c r="L272" s="66"/>
      <c r="M272" s="66"/>
      <c r="N272" s="66"/>
      <c r="O272" s="11"/>
      <c r="P272" s="439"/>
      <c r="Q272" s="11"/>
      <c r="R272" s="407"/>
      <c r="S272" s="444"/>
      <c r="T272" s="11"/>
    </row>
    <row r="273" spans="1:20" s="3" customFormat="1" ht="30">
      <c r="A273" s="339" t="str">
        <f t="shared" si="67"/>
        <v>Electricity Supply</v>
      </c>
      <c r="B273" s="339" t="str">
        <f t="shared" si="67"/>
        <v>Reduce Plant Downtime</v>
      </c>
      <c r="C273" s="339" t="str">
        <f t="shared" si="67"/>
        <v>Percentage Reduction in Plant Downtime</v>
      </c>
      <c r="D273" s="11" t="s">
        <v>3142</v>
      </c>
      <c r="E273" s="11" t="s">
        <v>286</v>
      </c>
      <c r="G273" s="11"/>
      <c r="H273" s="59"/>
      <c r="I273" s="11" t="s">
        <v>50</v>
      </c>
      <c r="J273" s="339" t="str">
        <f t="shared" si="68"/>
        <v>Reduce Plant Downtime</v>
      </c>
      <c r="K273" s="77" t="str">
        <f t="shared" si="69"/>
        <v>elec reduce plant downtime</v>
      </c>
      <c r="L273" s="66"/>
      <c r="M273" s="66"/>
      <c r="N273" s="66"/>
      <c r="O273" s="11"/>
      <c r="P273" s="439"/>
      <c r="Q273" s="11"/>
      <c r="R273" s="407"/>
      <c r="S273" s="444"/>
      <c r="T273" s="11"/>
    </row>
    <row r="274" spans="1:20" s="3" customFormat="1" ht="30">
      <c r="A274" s="339" t="str">
        <f t="shared" si="67"/>
        <v>Electricity Supply</v>
      </c>
      <c r="B274" s="339" t="str">
        <f t="shared" si="67"/>
        <v>Reduce Plant Downtime</v>
      </c>
      <c r="C274" s="339" t="str">
        <f t="shared" si="67"/>
        <v>Percentage Reduction in Plant Downtime</v>
      </c>
      <c r="D274" s="11" t="s">
        <v>3142</v>
      </c>
      <c r="E274" s="11" t="s">
        <v>287</v>
      </c>
      <c r="H274" s="59"/>
      <c r="I274" s="11" t="s">
        <v>50</v>
      </c>
      <c r="J274" s="339" t="str">
        <f t="shared" si="68"/>
        <v>Reduce Plant Downtime</v>
      </c>
      <c r="K274" s="77" t="str">
        <f t="shared" si="69"/>
        <v>elec reduce plant downtime</v>
      </c>
      <c r="L274" s="66"/>
      <c r="M274" s="66"/>
      <c r="N274" s="66"/>
      <c r="O274" s="11"/>
      <c r="P274" s="439"/>
      <c r="Q274" s="11"/>
      <c r="R274" s="407"/>
      <c r="S274" s="444"/>
      <c r="T274" s="11"/>
    </row>
    <row r="275" spans="1:20" s="3" customFormat="1" ht="30">
      <c r="A275" s="339" t="str">
        <f t="shared" si="67"/>
        <v>Electricity Supply</v>
      </c>
      <c r="B275" s="339" t="str">
        <f t="shared" si="67"/>
        <v>Reduce Plant Downtime</v>
      </c>
      <c r="C275" s="339" t="str">
        <f t="shared" si="67"/>
        <v>Percentage Reduction in Plant Downtime</v>
      </c>
      <c r="D275" s="11" t="s">
        <v>3142</v>
      </c>
      <c r="E275" s="11" t="s">
        <v>288</v>
      </c>
      <c r="G275" s="11"/>
      <c r="H275" s="59"/>
      <c r="I275" s="11" t="s">
        <v>50</v>
      </c>
      <c r="J275" s="339" t="str">
        <f t="shared" si="68"/>
        <v>Reduce Plant Downtime</v>
      </c>
      <c r="K275" s="77" t="str">
        <f t="shared" si="69"/>
        <v>elec reduce plant downtime</v>
      </c>
      <c r="L275" s="66"/>
      <c r="M275" s="66"/>
      <c r="N275" s="66"/>
      <c r="O275" s="11"/>
      <c r="P275" s="439"/>
      <c r="Q275" s="11"/>
      <c r="R275" s="407"/>
      <c r="S275" s="444"/>
      <c r="T275" s="11"/>
    </row>
    <row r="276" spans="1:20" s="3" customFormat="1" ht="30">
      <c r="A276" s="339" t="str">
        <f t="shared" si="67"/>
        <v>Electricity Supply</v>
      </c>
      <c r="B276" s="339" t="str">
        <f t="shared" si="67"/>
        <v>Reduce Plant Downtime</v>
      </c>
      <c r="C276" s="339" t="str">
        <f t="shared" si="67"/>
        <v>Percentage Reduction in Plant Downtime</v>
      </c>
      <c r="D276" s="11" t="s">
        <v>3143</v>
      </c>
      <c r="E276" s="11" t="s">
        <v>286</v>
      </c>
      <c r="G276" s="11"/>
      <c r="H276" s="59"/>
      <c r="I276" s="11" t="s">
        <v>50</v>
      </c>
      <c r="J276" s="339" t="str">
        <f t="shared" si="68"/>
        <v>Reduce Plant Downtime</v>
      </c>
      <c r="K276" s="77" t="str">
        <f t="shared" si="69"/>
        <v>elec reduce plant downtime</v>
      </c>
      <c r="L276" s="66"/>
      <c r="M276" s="66"/>
      <c r="N276" s="66"/>
      <c r="O276" s="11"/>
      <c r="P276" s="439"/>
      <c r="Q276" s="11"/>
      <c r="R276" s="407"/>
      <c r="S276" s="444"/>
      <c r="T276" s="11"/>
    </row>
    <row r="277" spans="1:20" s="3" customFormat="1" ht="30">
      <c r="A277" s="339" t="str">
        <f t="shared" si="67"/>
        <v>Electricity Supply</v>
      </c>
      <c r="B277" s="339" t="str">
        <f t="shared" si="67"/>
        <v>Reduce Plant Downtime</v>
      </c>
      <c r="C277" s="339" t="str">
        <f t="shared" si="67"/>
        <v>Percentage Reduction in Plant Downtime</v>
      </c>
      <c r="D277" s="11" t="s">
        <v>3143</v>
      </c>
      <c r="E277" s="11" t="s">
        <v>287</v>
      </c>
      <c r="F277" s="11"/>
      <c r="G277" s="11"/>
      <c r="H277" s="59"/>
      <c r="I277" s="11" t="s">
        <v>50</v>
      </c>
      <c r="J277" s="339" t="str">
        <f t="shared" si="68"/>
        <v>Reduce Plant Downtime</v>
      </c>
      <c r="K277" s="77" t="str">
        <f t="shared" si="69"/>
        <v>elec reduce plant downtime</v>
      </c>
      <c r="L277" s="66"/>
      <c r="M277" s="66"/>
      <c r="N277" s="66"/>
      <c r="O277" s="11"/>
      <c r="P277" s="439"/>
      <c r="Q277" s="11"/>
      <c r="R277" s="407"/>
      <c r="S277" s="444"/>
      <c r="T277" s="11"/>
    </row>
    <row r="278" spans="1:20" s="3" customFormat="1" ht="30">
      <c r="A278" s="339" t="str">
        <f t="shared" si="67"/>
        <v>Electricity Supply</v>
      </c>
      <c r="B278" s="339" t="str">
        <f t="shared" si="67"/>
        <v>Reduce Plant Downtime</v>
      </c>
      <c r="C278" s="339" t="str">
        <f t="shared" si="67"/>
        <v>Percentage Reduction in Plant Downtime</v>
      </c>
      <c r="D278" s="11" t="s">
        <v>3143</v>
      </c>
      <c r="E278" s="11" t="s">
        <v>288</v>
      </c>
      <c r="F278" s="11"/>
      <c r="G278" s="11"/>
      <c r="H278" s="59"/>
      <c r="I278" s="11" t="s">
        <v>50</v>
      </c>
      <c r="J278" s="339" t="str">
        <f t="shared" si="68"/>
        <v>Reduce Plant Downtime</v>
      </c>
      <c r="K278" s="77" t="str">
        <f t="shared" si="69"/>
        <v>elec reduce plant downtime</v>
      </c>
      <c r="L278" s="66"/>
      <c r="M278" s="66"/>
      <c r="N278" s="66"/>
      <c r="O278" s="11"/>
      <c r="P278" s="439"/>
      <c r="Q278" s="11"/>
      <c r="R278" s="407"/>
      <c r="S278" s="444"/>
      <c r="T278" s="11"/>
    </row>
    <row r="279" spans="1:20" s="3" customFormat="1" ht="60">
      <c r="A279" s="347" t="s">
        <v>8</v>
      </c>
      <c r="B279" s="59" t="s">
        <v>2552</v>
      </c>
      <c r="C279" s="59" t="s">
        <v>2553</v>
      </c>
      <c r="D279" s="11" t="s">
        <v>512</v>
      </c>
      <c r="E279" s="11"/>
      <c r="F279" s="11" t="s">
        <v>515</v>
      </c>
      <c r="G279" s="11"/>
      <c r="H279" s="59">
        <v>194</v>
      </c>
      <c r="I279" s="11" t="s">
        <v>49</v>
      </c>
      <c r="J279" s="59" t="s">
        <v>2552</v>
      </c>
      <c r="K279" s="78" t="s">
        <v>2554</v>
      </c>
      <c r="L279" s="66">
        <v>0</v>
      </c>
      <c r="M279" s="66">
        <v>0.9</v>
      </c>
      <c r="N279" s="66">
        <v>0.01</v>
      </c>
      <c r="O279" s="11" t="s">
        <v>2555</v>
      </c>
      <c r="P279" s="444" t="s">
        <v>2556</v>
      </c>
      <c r="Q279" s="11" t="s">
        <v>2617</v>
      </c>
      <c r="R279" s="407" t="s">
        <v>2616</v>
      </c>
      <c r="S279" s="444"/>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444" t="s">
        <v>2557</v>
      </c>
      <c r="Q280" s="60" t="str">
        <f t="shared" si="71"/>
        <v>endogenous-learning.html#red-soft-costs</v>
      </c>
      <c r="R280" s="410" t="str">
        <f t="shared" ref="R280:R281" si="72">R$279</f>
        <v>reduce-soft-costs.html</v>
      </c>
      <c r="S280" s="444"/>
      <c r="T280" s="11"/>
    </row>
    <row r="281" spans="1:20" s="3" customFormat="1" ht="60">
      <c r="A281" s="339" t="str">
        <f>A$279</f>
        <v>Electricity Supply</v>
      </c>
      <c r="B281" s="339" t="str">
        <f t="shared" si="70"/>
        <v>Reduce Soft Costs</v>
      </c>
      <c r="C281" s="339" t="str">
        <f t="shared" si="70"/>
        <v>Percent Reduction in Soft Costs of Capacity Construction</v>
      </c>
      <c r="D281" s="11" t="s">
        <v>517</v>
      </c>
      <c r="E281" s="11"/>
      <c r="F281" s="11" t="s">
        <v>518</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444" t="s">
        <v>2558</v>
      </c>
      <c r="Q281" s="60" t="str">
        <f t="shared" si="71"/>
        <v>endogenous-learning.html#red-soft-costs</v>
      </c>
      <c r="R281" s="410" t="str">
        <f t="shared" si="72"/>
        <v>reduce-soft-costs.html</v>
      </c>
      <c r="S281" s="444"/>
      <c r="T281" s="11"/>
    </row>
    <row r="282" spans="1:20" s="3" customFormat="1" ht="60">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2456</v>
      </c>
      <c r="Q282" s="11" t="s">
        <v>2375</v>
      </c>
      <c r="R282" s="407" t="s">
        <v>283</v>
      </c>
      <c r="S282" s="444" t="s">
        <v>344</v>
      </c>
      <c r="T282" s="11"/>
    </row>
    <row r="283" spans="1:20" s="3" customFormat="1" ht="45">
      <c r="A283" s="347" t="s">
        <v>8</v>
      </c>
      <c r="B283" s="346" t="s">
        <v>3190</v>
      </c>
      <c r="C283" s="347" t="s">
        <v>3192</v>
      </c>
      <c r="D283" s="56" t="s">
        <v>511</v>
      </c>
      <c r="E283" s="56"/>
      <c r="F283" s="11" t="s">
        <v>510</v>
      </c>
      <c r="G283" s="11"/>
      <c r="H283" s="59"/>
      <c r="I283" s="11" t="s">
        <v>50</v>
      </c>
      <c r="J283" s="346" t="s">
        <v>3190</v>
      </c>
      <c r="K283" s="346" t="s">
        <v>3193</v>
      </c>
      <c r="L283" s="66">
        <v>0</v>
      </c>
      <c r="M283" s="66">
        <v>0.5</v>
      </c>
      <c r="N283" s="66">
        <v>0.01</v>
      </c>
      <c r="O283" s="11" t="s">
        <v>3194</v>
      </c>
      <c r="P283" s="439"/>
      <c r="Q283" s="56" t="s">
        <v>242</v>
      </c>
      <c r="R283" s="407"/>
      <c r="S283" s="444"/>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0.5</v>
      </c>
      <c r="N284" s="356">
        <f t="shared" si="74"/>
        <v>0.01</v>
      </c>
      <c r="O284" s="339" t="str">
        <f t="shared" si="74"/>
        <v>% of construction cost</v>
      </c>
      <c r="P284" s="439"/>
      <c r="Q284" s="339" t="str">
        <f t="shared" si="74"/>
        <v>electricity-sector-main.html#subsidies</v>
      </c>
      <c r="R284" s="407"/>
      <c r="S284" s="444"/>
      <c r="T284" s="11"/>
    </row>
    <row r="285" spans="1:20" s="3" customFormat="1" ht="60">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0.5</v>
      </c>
      <c r="N285" s="356">
        <f t="shared" si="74"/>
        <v>0.01</v>
      </c>
      <c r="O285" s="339" t="str">
        <f t="shared" si="74"/>
        <v>% of construction cost</v>
      </c>
      <c r="P285" s="441" t="s">
        <v>3539</v>
      </c>
      <c r="Q285" s="339" t="str">
        <f t="shared" si="74"/>
        <v>electricity-sector-main.html#subsidies</v>
      </c>
      <c r="R285" s="407"/>
      <c r="S285" s="457" t="s">
        <v>3197</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0.5</v>
      </c>
      <c r="N286" s="356">
        <f t="shared" si="74"/>
        <v>0.01</v>
      </c>
      <c r="O286" s="339" t="str">
        <f t="shared" si="74"/>
        <v>% of construction cost</v>
      </c>
      <c r="P286" s="439"/>
      <c r="Q286" s="339" t="str">
        <f t="shared" si="74"/>
        <v>electricity-sector-main.html#subsidies</v>
      </c>
      <c r="R286" s="407"/>
      <c r="S286" s="444"/>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512</v>
      </c>
      <c r="E287" s="58"/>
      <c r="F287" s="11" t="s">
        <v>515</v>
      </c>
      <c r="G287" s="11"/>
      <c r="H287" s="59">
        <v>518</v>
      </c>
      <c r="I287" s="11" t="s">
        <v>49</v>
      </c>
      <c r="J287" s="339" t="str">
        <f t="shared" si="74"/>
        <v>Subsidy for Capacity Construction</v>
      </c>
      <c r="K287" s="339" t="str">
        <f t="shared" si="74"/>
        <v>elec capacity construction subsidy</v>
      </c>
      <c r="L287" s="356">
        <f t="shared" si="74"/>
        <v>0</v>
      </c>
      <c r="M287" s="356">
        <f t="shared" si="74"/>
        <v>0.5</v>
      </c>
      <c r="N287" s="356">
        <f t="shared" si="74"/>
        <v>0.01</v>
      </c>
      <c r="O287" s="339" t="str">
        <f t="shared" si="74"/>
        <v>% of construction cost</v>
      </c>
      <c r="P287" s="441" t="s">
        <v>3587</v>
      </c>
      <c r="Q287" s="339" t="str">
        <f t="shared" si="74"/>
        <v>electricity-sector-main.html#subsidies</v>
      </c>
      <c r="R287" s="407"/>
      <c r="S287" s="457" t="s">
        <v>3196</v>
      </c>
      <c r="T287" s="11"/>
    </row>
    <row r="288" spans="1:20" s="3" customFormat="1" ht="60">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0.5</v>
      </c>
      <c r="N288" s="356">
        <f t="shared" si="74"/>
        <v>0.01</v>
      </c>
      <c r="O288" s="339" t="str">
        <f t="shared" si="74"/>
        <v>% of construction cost</v>
      </c>
      <c r="P288" s="441" t="s">
        <v>3588</v>
      </c>
      <c r="Q288" s="339" t="str">
        <f t="shared" si="74"/>
        <v>electricity-sector-main.html#subsidies</v>
      </c>
      <c r="R288" s="407"/>
      <c r="S288" s="457" t="s">
        <v>3196</v>
      </c>
      <c r="T288" s="11"/>
    </row>
    <row r="289" spans="1:20" s="3" customFormat="1" ht="60">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0.5</v>
      </c>
      <c r="N289" s="356">
        <f t="shared" si="74"/>
        <v>0.01</v>
      </c>
      <c r="O289" s="339" t="str">
        <f t="shared" si="74"/>
        <v>% of construction cost</v>
      </c>
      <c r="P289" s="441" t="s">
        <v>3589</v>
      </c>
      <c r="Q289" s="339" t="str">
        <f t="shared" si="74"/>
        <v>electricity-sector-main.html#subsidies</v>
      </c>
      <c r="R289" s="407"/>
      <c r="S289" s="457" t="s">
        <v>3196</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0.5</v>
      </c>
      <c r="N290" s="356">
        <f t="shared" si="74"/>
        <v>0.01</v>
      </c>
      <c r="O290" s="339" t="str">
        <f t="shared" si="74"/>
        <v>% of construction cost</v>
      </c>
      <c r="P290" s="441" t="s">
        <v>3540</v>
      </c>
      <c r="Q290" s="339" t="str">
        <f t="shared" si="74"/>
        <v>electricity-sector-main.html#subsidies</v>
      </c>
      <c r="R290" s="407"/>
      <c r="S290" s="457" t="s">
        <v>3195</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508</v>
      </c>
      <c r="E291" s="58"/>
      <c r="F291" s="11" t="s">
        <v>507</v>
      </c>
      <c r="G291" s="11"/>
      <c r="H291" s="59"/>
      <c r="I291" s="11" t="s">
        <v>50</v>
      </c>
      <c r="J291" s="339" t="str">
        <f t="shared" si="74"/>
        <v>Subsidy for Capacity Construction</v>
      </c>
      <c r="K291" s="339" t="str">
        <f t="shared" si="74"/>
        <v>elec capacity construction subsidy</v>
      </c>
      <c r="L291" s="356">
        <f t="shared" si="74"/>
        <v>0</v>
      </c>
      <c r="M291" s="356">
        <f t="shared" si="74"/>
        <v>0.5</v>
      </c>
      <c r="N291" s="356">
        <f t="shared" si="74"/>
        <v>0.01</v>
      </c>
      <c r="O291" s="339" t="str">
        <f t="shared" si="74"/>
        <v>% of construction cost</v>
      </c>
      <c r="P291" s="439"/>
      <c r="Q291" s="339" t="str">
        <f t="shared" si="74"/>
        <v>electricity-sector-main.html#subsidies</v>
      </c>
      <c r="R291" s="407"/>
      <c r="S291" s="444"/>
      <c r="T291" s="11"/>
    </row>
    <row r="292" spans="1:20" s="3" customFormat="1" ht="45">
      <c r="A292" s="339" t="str">
        <f t="shared" si="75"/>
        <v>Electricity Supply</v>
      </c>
      <c r="B292" s="339" t="str">
        <f t="shared" si="73"/>
        <v>Subsidy for Capacity Construction</v>
      </c>
      <c r="C292" s="339" t="str">
        <f t="shared" si="73"/>
        <v>Perc Subsidy for Elec Capacity Construction</v>
      </c>
      <c r="D292" s="11" t="s">
        <v>517</v>
      </c>
      <c r="E292" s="58"/>
      <c r="F292" s="11" t="s">
        <v>518</v>
      </c>
      <c r="G292" s="11"/>
      <c r="H292" s="59">
        <v>522</v>
      </c>
      <c r="I292" s="11" t="s">
        <v>49</v>
      </c>
      <c r="J292" s="339" t="str">
        <f t="shared" si="74"/>
        <v>Subsidy for Capacity Construction</v>
      </c>
      <c r="K292" s="339" t="str">
        <f t="shared" si="74"/>
        <v>elec capacity construction subsidy</v>
      </c>
      <c r="L292" s="356">
        <f t="shared" si="74"/>
        <v>0</v>
      </c>
      <c r="M292" s="356">
        <f t="shared" si="74"/>
        <v>0.5</v>
      </c>
      <c r="N292" s="356">
        <f t="shared" si="74"/>
        <v>0.01</v>
      </c>
      <c r="O292" s="339" t="str">
        <f t="shared" si="74"/>
        <v>% of construction cost</v>
      </c>
      <c r="P292" s="441" t="s">
        <v>3541</v>
      </c>
      <c r="Q292" s="339" t="str">
        <f t="shared" si="74"/>
        <v>electricity-sector-main.html#subsidies</v>
      </c>
      <c r="R292" s="407"/>
      <c r="S292" s="457" t="s">
        <v>3196</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3141</v>
      </c>
      <c r="E293" s="56"/>
      <c r="F293" s="11" t="s">
        <v>2792</v>
      </c>
      <c r="G293" s="11"/>
      <c r="H293" s="59"/>
      <c r="I293" s="11" t="s">
        <v>50</v>
      </c>
      <c r="J293" s="339" t="str">
        <f t="shared" si="74"/>
        <v>Subsidy for Capacity Construction</v>
      </c>
      <c r="K293" s="339" t="str">
        <f t="shared" si="74"/>
        <v>elec capacity construction subsidy</v>
      </c>
      <c r="L293" s="356">
        <f t="shared" si="74"/>
        <v>0</v>
      </c>
      <c r="M293" s="356">
        <f t="shared" si="74"/>
        <v>0.5</v>
      </c>
      <c r="N293" s="356">
        <f t="shared" si="74"/>
        <v>0.01</v>
      </c>
      <c r="O293" s="339" t="str">
        <f t="shared" si="74"/>
        <v>% of construction cost</v>
      </c>
      <c r="P293" s="439"/>
      <c r="Q293" s="339" t="str">
        <f t="shared" si="74"/>
        <v>electricity-sector-main.html#subsidies</v>
      </c>
      <c r="R293" s="407"/>
      <c r="S293" s="444"/>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3142</v>
      </c>
      <c r="E294" s="56"/>
      <c r="F294" s="11" t="s">
        <v>2945</v>
      </c>
      <c r="G294" s="11"/>
      <c r="H294" s="59"/>
      <c r="I294" s="11" t="s">
        <v>50</v>
      </c>
      <c r="J294" s="339" t="str">
        <f t="shared" si="74"/>
        <v>Subsidy for Capacity Construction</v>
      </c>
      <c r="K294" s="339" t="str">
        <f t="shared" si="74"/>
        <v>elec capacity construction subsidy</v>
      </c>
      <c r="L294" s="356">
        <f t="shared" si="74"/>
        <v>0</v>
      </c>
      <c r="M294" s="356">
        <f t="shared" si="74"/>
        <v>0.5</v>
      </c>
      <c r="N294" s="356">
        <f t="shared" si="74"/>
        <v>0.01</v>
      </c>
      <c r="O294" s="339" t="str">
        <f t="shared" si="74"/>
        <v>% of construction cost</v>
      </c>
      <c r="P294" s="439"/>
      <c r="Q294" s="339" t="str">
        <f t="shared" si="74"/>
        <v>electricity-sector-main.html#subsidies</v>
      </c>
      <c r="R294" s="407"/>
      <c r="S294" s="444"/>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3143</v>
      </c>
      <c r="E295" s="56"/>
      <c r="F295" s="11" t="s">
        <v>2794</v>
      </c>
      <c r="G295" s="11"/>
      <c r="H295" s="59"/>
      <c r="I295" s="11" t="s">
        <v>50</v>
      </c>
      <c r="J295" s="339" t="str">
        <f t="shared" si="74"/>
        <v>Subsidy for Capacity Construction</v>
      </c>
      <c r="K295" s="339" t="str">
        <f t="shared" si="74"/>
        <v>elec capacity construction subsidy</v>
      </c>
      <c r="L295" s="356">
        <f t="shared" si="74"/>
        <v>0</v>
      </c>
      <c r="M295" s="356">
        <f t="shared" si="74"/>
        <v>0.5</v>
      </c>
      <c r="N295" s="356">
        <f t="shared" si="74"/>
        <v>0.01</v>
      </c>
      <c r="O295" s="339" t="str">
        <f t="shared" si="74"/>
        <v>% of construction cost</v>
      </c>
      <c r="P295" s="439"/>
      <c r="Q295" s="339" t="str">
        <f t="shared" si="74"/>
        <v>electricity-sector-main.html#subsidies</v>
      </c>
      <c r="R295" s="407"/>
      <c r="S295" s="444"/>
      <c r="T295" s="11"/>
    </row>
    <row r="296" spans="1:20" s="6" customFormat="1" ht="30">
      <c r="A296" s="346" t="s">
        <v>8</v>
      </c>
      <c r="B296" s="346" t="s">
        <v>19</v>
      </c>
      <c r="C296" s="346" t="s">
        <v>142</v>
      </c>
      <c r="D296" s="56" t="s">
        <v>511</v>
      </c>
      <c r="E296" s="56"/>
      <c r="F296" s="11" t="s">
        <v>510</v>
      </c>
      <c r="G296" s="56"/>
      <c r="H296" s="57" t="s">
        <v>213</v>
      </c>
      <c r="I296" s="11" t="s">
        <v>50</v>
      </c>
      <c r="J296" s="79" t="s">
        <v>19</v>
      </c>
      <c r="K296" s="79" t="s">
        <v>3191</v>
      </c>
      <c r="L296" s="68"/>
      <c r="M296" s="68"/>
      <c r="N296" s="68"/>
      <c r="O296" s="56"/>
      <c r="P296" s="439"/>
      <c r="Q296" s="58"/>
      <c r="R296" s="407"/>
      <c r="S296" s="444"/>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213</v>
      </c>
      <c r="I297" s="11" t="s">
        <v>50</v>
      </c>
      <c r="J297" s="77" t="str">
        <f t="shared" ref="J297:K308" si="77">J$296</f>
        <v>Subsidy for Electricity Production</v>
      </c>
      <c r="K297" s="77" t="str">
        <f t="shared" si="77"/>
        <v>elec generation subsidy</v>
      </c>
      <c r="L297" s="69"/>
      <c r="M297" s="69"/>
      <c r="N297" s="69"/>
      <c r="O297" s="58"/>
      <c r="P297" s="439"/>
      <c r="Q297" s="58"/>
      <c r="R297" s="407"/>
      <c r="S297" s="444"/>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2" t="str">
        <f>UnitControlCenter!B45</f>
        <v>$/MWh</v>
      </c>
      <c r="P298" s="441" t="s">
        <v>3542</v>
      </c>
      <c r="Q298" s="56" t="s">
        <v>242</v>
      </c>
      <c r="R298" s="407" t="s">
        <v>243</v>
      </c>
      <c r="S298" s="439" t="s">
        <v>174</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439"/>
      <c r="Q299" s="58"/>
      <c r="R299" s="407"/>
      <c r="S299" s="456"/>
      <c r="T299" s="58"/>
    </row>
    <row r="300" spans="1:20" ht="135">
      <c r="A300" s="77" t="str">
        <f t="shared" si="76"/>
        <v>Electricity Supply</v>
      </c>
      <c r="B300" s="77" t="str">
        <f t="shared" si="76"/>
        <v>Subsidy for Electricity Production</v>
      </c>
      <c r="C300" s="77" t="str">
        <f t="shared" si="76"/>
        <v>Subsidy for Elec Production by Fuel</v>
      </c>
      <c r="D300" s="11" t="s">
        <v>512</v>
      </c>
      <c r="E300" s="58"/>
      <c r="F300" s="11" t="s">
        <v>515</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441" t="s">
        <v>3543</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441" t="s">
        <v>3544</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441" t="s">
        <v>3545</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441" t="s">
        <v>3546</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508</v>
      </c>
      <c r="E304" s="58"/>
      <c r="F304" s="11" t="s">
        <v>507</v>
      </c>
      <c r="G304" s="58"/>
      <c r="H304" s="57"/>
      <c r="I304" s="11" t="s">
        <v>50</v>
      </c>
      <c r="J304" s="77" t="str">
        <f t="shared" si="77"/>
        <v>Subsidy for Electricity Production</v>
      </c>
      <c r="K304" s="77" t="str">
        <f t="shared" si="77"/>
        <v>elec generation subsidy</v>
      </c>
      <c r="L304" s="67"/>
      <c r="M304" s="67"/>
      <c r="N304" s="67"/>
      <c r="O304" s="58"/>
      <c r="P304" s="439"/>
      <c r="Q304" s="56"/>
      <c r="R304" s="407"/>
      <c r="S304" s="456"/>
      <c r="T304" s="56"/>
    </row>
    <row r="305" spans="1:20" ht="135">
      <c r="A305" s="77" t="str">
        <f t="shared" si="76"/>
        <v>Electricity Supply</v>
      </c>
      <c r="B305" s="77" t="str">
        <f t="shared" si="76"/>
        <v>Subsidy for Electricity Production</v>
      </c>
      <c r="C305" s="77" t="str">
        <f t="shared" si="76"/>
        <v>Subsidy for Elec Production by Fuel</v>
      </c>
      <c r="D305" s="11" t="s">
        <v>517</v>
      </c>
      <c r="E305" s="58"/>
      <c r="F305" s="11" t="s">
        <v>518</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441" t="s">
        <v>3547</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3141</v>
      </c>
      <c r="E306" s="56"/>
      <c r="F306" s="11" t="s">
        <v>2792</v>
      </c>
      <c r="G306" s="58"/>
      <c r="H306" s="57"/>
      <c r="I306" s="11" t="s">
        <v>50</v>
      </c>
      <c r="J306" s="77" t="str">
        <f t="shared" si="77"/>
        <v>Subsidy for Electricity Production</v>
      </c>
      <c r="K306" s="77" t="str">
        <f t="shared" si="77"/>
        <v>elec generation subsidy</v>
      </c>
      <c r="L306" s="69"/>
      <c r="M306" s="69"/>
      <c r="N306" s="69"/>
      <c r="O306" s="58"/>
      <c r="P306" s="439"/>
      <c r="Q306" s="56"/>
      <c r="R306" s="407"/>
      <c r="S306" s="456"/>
      <c r="T306" s="56"/>
    </row>
    <row r="307" spans="1:20" ht="30">
      <c r="A307" s="77" t="str">
        <f t="shared" si="76"/>
        <v>Electricity Supply</v>
      </c>
      <c r="B307" s="77" t="str">
        <f t="shared" si="76"/>
        <v>Subsidy for Electricity Production</v>
      </c>
      <c r="C307" s="77" t="str">
        <f t="shared" si="76"/>
        <v>Subsidy for Elec Production by Fuel</v>
      </c>
      <c r="D307" s="11" t="s">
        <v>3142</v>
      </c>
      <c r="E307" s="56"/>
      <c r="F307" s="11" t="s">
        <v>2945</v>
      </c>
      <c r="G307" s="58"/>
      <c r="H307" s="57"/>
      <c r="I307" s="11" t="s">
        <v>50</v>
      </c>
      <c r="J307" s="77" t="str">
        <f t="shared" si="77"/>
        <v>Subsidy for Electricity Production</v>
      </c>
      <c r="K307" s="77" t="str">
        <f t="shared" si="77"/>
        <v>elec generation subsidy</v>
      </c>
      <c r="L307" s="69"/>
      <c r="M307" s="69"/>
      <c r="N307" s="69"/>
      <c r="O307" s="58"/>
      <c r="P307" s="439"/>
      <c r="Q307" s="56"/>
      <c r="R307" s="407"/>
      <c r="S307" s="456"/>
      <c r="T307" s="56"/>
    </row>
    <row r="308" spans="1:20" ht="30">
      <c r="A308" s="77" t="str">
        <f t="shared" si="76"/>
        <v>Electricity Supply</v>
      </c>
      <c r="B308" s="77" t="str">
        <f t="shared" si="76"/>
        <v>Subsidy for Electricity Production</v>
      </c>
      <c r="C308" s="77" t="str">
        <f t="shared" si="76"/>
        <v>Subsidy for Elec Production by Fuel</v>
      </c>
      <c r="D308" s="11" t="s">
        <v>3143</v>
      </c>
      <c r="E308" s="56"/>
      <c r="F308" s="11" t="s">
        <v>2794</v>
      </c>
      <c r="G308" s="58"/>
      <c r="H308" s="57"/>
      <c r="I308" s="11" t="s">
        <v>50</v>
      </c>
      <c r="J308" s="77" t="str">
        <f t="shared" si="77"/>
        <v>Subsidy for Electricity Production</v>
      </c>
      <c r="K308" s="77" t="str">
        <f t="shared" si="77"/>
        <v>elec generation subsidy</v>
      </c>
      <c r="L308" s="69"/>
      <c r="M308" s="69"/>
      <c r="N308" s="69"/>
      <c r="O308" s="58"/>
      <c r="P308" s="439"/>
      <c r="Q308" s="56"/>
      <c r="R308" s="407"/>
      <c r="S308" s="456"/>
      <c r="T308" s="56"/>
    </row>
    <row r="309" spans="1:20" ht="105">
      <c r="A309" s="346" t="s">
        <v>9</v>
      </c>
      <c r="B309" s="346" t="s">
        <v>22</v>
      </c>
      <c r="C309" s="346" t="s">
        <v>3172</v>
      </c>
      <c r="D309" s="56"/>
      <c r="E309" s="56"/>
      <c r="F309" s="56"/>
      <c r="G309" s="56"/>
      <c r="H309" s="57">
        <v>43</v>
      </c>
      <c r="I309" s="56" t="s">
        <v>49</v>
      </c>
      <c r="J309" s="79" t="s">
        <v>22</v>
      </c>
      <c r="K309" s="79" t="s">
        <v>3173</v>
      </c>
      <c r="L309" s="62">
        <v>0</v>
      </c>
      <c r="M309" s="63">
        <v>1</v>
      </c>
      <c r="N309" s="63">
        <v>0.01</v>
      </c>
      <c r="O309" s="56" t="s">
        <v>38</v>
      </c>
      <c r="P309" s="439" t="s">
        <v>2629</v>
      </c>
      <c r="Q309" s="56" t="s">
        <v>244</v>
      </c>
      <c r="R309" s="407" t="s">
        <v>245</v>
      </c>
      <c r="S309" s="439" t="s">
        <v>2630</v>
      </c>
      <c r="T309" s="56"/>
    </row>
    <row r="310" spans="1:20" s="6" customFormat="1" ht="45">
      <c r="A310" s="346" t="s">
        <v>9</v>
      </c>
      <c r="B310" s="346" t="s">
        <v>26</v>
      </c>
      <c r="C310" s="346" t="s">
        <v>317</v>
      </c>
      <c r="D310" s="56"/>
      <c r="E310" s="56"/>
      <c r="F310" s="56"/>
      <c r="G310" s="56"/>
      <c r="H310" s="57">
        <v>44</v>
      </c>
      <c r="I310" s="56" t="s">
        <v>50</v>
      </c>
      <c r="J310" s="79" t="s">
        <v>26</v>
      </c>
      <c r="K310" s="79" t="s">
        <v>2424</v>
      </c>
      <c r="L310" s="62">
        <v>0</v>
      </c>
      <c r="M310" s="63">
        <v>1</v>
      </c>
      <c r="N310" s="63">
        <v>0.01</v>
      </c>
      <c r="O310" s="56" t="s">
        <v>38</v>
      </c>
      <c r="P310" s="439" t="s">
        <v>2457</v>
      </c>
      <c r="Q310" s="56" t="s">
        <v>246</v>
      </c>
      <c r="R310" s="407" t="s">
        <v>247</v>
      </c>
      <c r="S310" s="439" t="s">
        <v>175</v>
      </c>
      <c r="T310" s="58"/>
    </row>
    <row r="311" spans="1:20" s="6" customFormat="1" ht="75">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2458</v>
      </c>
      <c r="Q311" s="56" t="s">
        <v>248</v>
      </c>
      <c r="R311" s="407" t="s">
        <v>249</v>
      </c>
      <c r="S311" s="439" t="s">
        <v>175</v>
      </c>
      <c r="T311" s="58"/>
    </row>
    <row r="312" spans="1:20" s="6" customFormat="1" ht="75">
      <c r="A312" s="346" t="s">
        <v>9</v>
      </c>
      <c r="B312" s="346" t="s">
        <v>111</v>
      </c>
      <c r="C312" s="346" t="s">
        <v>318</v>
      </c>
      <c r="D312" s="56" t="s">
        <v>145</v>
      </c>
      <c r="E312" s="56"/>
      <c r="F312" s="11" t="s">
        <v>2655</v>
      </c>
      <c r="G312" s="56"/>
      <c r="H312" s="57">
        <v>46</v>
      </c>
      <c r="I312" s="56" t="s">
        <v>49</v>
      </c>
      <c r="J312" s="79" t="s">
        <v>111</v>
      </c>
      <c r="K312" s="79" t="s">
        <v>2422</v>
      </c>
      <c r="L312" s="63">
        <v>0</v>
      </c>
      <c r="M312" s="63">
        <f>ROUND(MaxBoundCalculations!B189,2)</f>
        <v>0.33</v>
      </c>
      <c r="N312" s="63">
        <v>0.01</v>
      </c>
      <c r="O312" s="56" t="s">
        <v>35</v>
      </c>
      <c r="P312" s="439" t="s">
        <v>2760</v>
      </c>
      <c r="Q312" s="56" t="s">
        <v>250</v>
      </c>
      <c r="R312" s="407" t="s">
        <v>251</v>
      </c>
      <c r="S312" s="444" t="s">
        <v>2387</v>
      </c>
      <c r="T312" s="11" t="s">
        <v>2387</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2656</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439" t="s">
        <v>2760</v>
      </c>
      <c r="Q313" s="56" t="s">
        <v>250</v>
      </c>
      <c r="R313" s="407" t="s">
        <v>251</v>
      </c>
      <c r="S313" s="456" t="str">
        <f t="shared" ref="S313:S319" si="82">S$312</f>
        <v>U.S. DOE, 2016, Industrial Energy Efficiency Potential Analysis, https://energy.gov/sites/prod/files/2017/04/f34/energy-savings-by-state-industrial-methodology.pdf</v>
      </c>
      <c r="T313" s="58" t="str">
        <f t="shared" ref="T313:T319" si="83">T$312</f>
        <v>U.S. DOE, 2016, Industrial Energy Efficiency Potential Analysis, https://energy.gov/sites/prod/files/2017/04/f34/energy-savings-by-state-industrial-methodology.pdf</v>
      </c>
    </row>
    <row r="314" spans="1:20" s="6" customFormat="1" ht="75">
      <c r="A314" s="77" t="str">
        <f t="shared" ref="A314:A319" si="84">A$312</f>
        <v>Industry</v>
      </c>
      <c r="B314" s="77" t="str">
        <f t="shared" si="79"/>
        <v>Industry Energy Efficiency Standards</v>
      </c>
      <c r="C314" s="77" t="str">
        <f t="shared" si="79"/>
        <v>Percentage Improvement in Eqpt Efficiency Standards above BAU</v>
      </c>
      <c r="D314" s="11" t="s">
        <v>147</v>
      </c>
      <c r="E314" s="56"/>
      <c r="F314" s="11" t="s">
        <v>2657</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439" t="s">
        <v>2760</v>
      </c>
      <c r="Q314" s="56" t="s">
        <v>250</v>
      </c>
      <c r="R314" s="407" t="s">
        <v>251</v>
      </c>
      <c r="S314" s="456" t="str">
        <f t="shared" si="82"/>
        <v>U.S. DOE, 2016, Industrial Energy Efficiency Potential Analysis, https://energy.gov/sites/prod/files/2017/04/f34/energy-savings-by-state-industrial-methodology.pdf</v>
      </c>
      <c r="T314" s="58" t="str">
        <f t="shared" si="83"/>
        <v>U.S. DOE, 2016, Industrial Energy Efficiency Potential Analysis, https://energy.gov/sites/prod/files/2017/04/f34/energy-savings-by-state-industrial-methodology.pdf</v>
      </c>
    </row>
    <row r="315" spans="1:20" s="6" customFormat="1" ht="75">
      <c r="A315" s="77" t="str">
        <f t="shared" si="84"/>
        <v>Industry</v>
      </c>
      <c r="B315" s="77" t="str">
        <f t="shared" si="79"/>
        <v>Industry Energy Efficiency Standards</v>
      </c>
      <c r="C315" s="77" t="str">
        <f t="shared" si="79"/>
        <v>Percentage Improvement in Eqpt Efficiency Standards above BAU</v>
      </c>
      <c r="D315" s="11" t="s">
        <v>148</v>
      </c>
      <c r="E315" s="56"/>
      <c r="F315" s="11" t="s">
        <v>2658</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439" t="s">
        <v>2760</v>
      </c>
      <c r="Q315" s="56" t="s">
        <v>250</v>
      </c>
      <c r="R315" s="407" t="s">
        <v>251</v>
      </c>
      <c r="S315" s="456" t="str">
        <f t="shared" si="82"/>
        <v>U.S. DOE, 2016, Industrial Energy Efficiency Potential Analysis, https://energy.gov/sites/prod/files/2017/04/f34/energy-savings-by-state-industrial-methodology.pdf</v>
      </c>
      <c r="T315" s="58" t="str">
        <f t="shared" si="83"/>
        <v>U.S. DOE, 2016, Industrial Energy Efficiency Potential Analysis, https://energy.gov/sites/prod/files/2017/04/f34/energy-savings-by-state-industrial-methodology.pdf</v>
      </c>
    </row>
    <row r="316" spans="1:20" s="6" customFormat="1" ht="75">
      <c r="A316" s="77" t="str">
        <f t="shared" si="84"/>
        <v>Industry</v>
      </c>
      <c r="B316" s="77" t="str">
        <f t="shared" si="79"/>
        <v>Industry Energy Efficiency Standards</v>
      </c>
      <c r="C316" s="77" t="str">
        <f t="shared" si="79"/>
        <v>Percentage Improvement in Eqpt Efficiency Standards above BAU</v>
      </c>
      <c r="D316" s="11" t="s">
        <v>2730</v>
      </c>
      <c r="E316" s="56"/>
      <c r="F316" s="11" t="s">
        <v>3165</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439" t="s">
        <v>2760</v>
      </c>
      <c r="Q316" s="56" t="s">
        <v>250</v>
      </c>
      <c r="R316" s="407" t="s">
        <v>251</v>
      </c>
      <c r="S316" s="456" t="str">
        <f t="shared" si="82"/>
        <v>U.S. DOE, 2016, Industrial Energy Efficiency Potential Analysis, https://energy.gov/sites/prod/files/2017/04/f34/energy-savings-by-state-industrial-methodology.pdf</v>
      </c>
      <c r="T316" s="58" t="str">
        <f t="shared" si="83"/>
        <v>U.S. DOE, 2016, Industrial Energy Efficiency Potential Analysis, https://energy.gov/sites/prod/files/2017/04/f34/energy-savings-by-state-industrial-methodology.pdf</v>
      </c>
    </row>
    <row r="317" spans="1:20" s="6" customFormat="1" ht="75">
      <c r="A317" s="77" t="str">
        <f t="shared" si="84"/>
        <v>Industry</v>
      </c>
      <c r="B317" s="77" t="str">
        <f t="shared" si="79"/>
        <v>Industry Energy Efficiency Standards</v>
      </c>
      <c r="C317" s="77" t="str">
        <f t="shared" si="79"/>
        <v>Percentage Improvement in Eqpt Efficiency Standards above BAU</v>
      </c>
      <c r="D317" s="11" t="s">
        <v>149</v>
      </c>
      <c r="E317" s="56"/>
      <c r="F317" s="11" t="s">
        <v>2729</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439" t="s">
        <v>2760</v>
      </c>
      <c r="Q317" s="56" t="s">
        <v>250</v>
      </c>
      <c r="R317" s="407" t="s">
        <v>251</v>
      </c>
      <c r="S317" s="456" t="str">
        <f t="shared" si="82"/>
        <v>U.S. DOE, 2016, Industrial Energy Efficiency Potential Analysis, https://energy.gov/sites/prod/files/2017/04/f34/energy-savings-by-state-industrial-methodology.pdf</v>
      </c>
      <c r="T317" s="58" t="str">
        <f t="shared" si="83"/>
        <v>U.S. DOE, 2016, Industrial Energy Efficiency Potential Analysis, https://energy.gov/sites/prod/files/2017/04/f34/energy-savings-by-state-industrial-methodology.pdf</v>
      </c>
    </row>
    <row r="318" spans="1:20" ht="75">
      <c r="A318" s="77" t="str">
        <f t="shared" si="84"/>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439" t="s">
        <v>2760</v>
      </c>
      <c r="Q318" s="56" t="s">
        <v>250</v>
      </c>
      <c r="R318" s="407" t="s">
        <v>251</v>
      </c>
      <c r="S318" s="456" t="str">
        <f t="shared" si="82"/>
        <v>U.S. DOE, 2016, Industrial Energy Efficiency Potential Analysis, https://energy.gov/sites/prod/files/2017/04/f34/energy-savings-by-state-industrial-methodology.pdf</v>
      </c>
      <c r="T318" s="58" t="str">
        <f t="shared" si="83"/>
        <v>U.S. DOE, 2016, Industrial Energy Efficiency Potential Analysis, https://energy.gov/sites/prod/files/2017/04/f34/energy-savings-by-state-industrial-methodology.pdf</v>
      </c>
    </row>
    <row r="319" spans="1:20" s="6" customFormat="1" ht="75">
      <c r="A319" s="77" t="str">
        <f t="shared" si="84"/>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439" t="s">
        <v>2760</v>
      </c>
      <c r="Q319" s="56" t="s">
        <v>250</v>
      </c>
      <c r="R319" s="407" t="s">
        <v>251</v>
      </c>
      <c r="S319" s="456" t="str">
        <f t="shared" si="82"/>
        <v>U.S. DOE, 2016, Industrial Energy Efficiency Potential Analysis, https://energy.gov/sites/prod/files/2017/04/f34/energy-savings-by-state-industrial-methodology.pdf</v>
      </c>
      <c r="T319" s="58" t="str">
        <f t="shared" si="83"/>
        <v>U.S. DOE, 2016, Industrial Energy Efficiency Potential Analysis, https://energy.gov/sites/prod/files/2017/04/f34/energy-savings-by-state-industrial-methodology.pdf</v>
      </c>
    </row>
    <row r="320" spans="1:20" s="6" customFormat="1" ht="4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2459</v>
      </c>
      <c r="Q320" s="56" t="s">
        <v>252</v>
      </c>
      <c r="R320" s="407" t="s">
        <v>253</v>
      </c>
      <c r="S320" s="439" t="s">
        <v>175</v>
      </c>
      <c r="T320" s="58"/>
    </row>
    <row r="321" spans="1:20" ht="30">
      <c r="A321" s="346" t="s">
        <v>9</v>
      </c>
      <c r="B321" s="346" t="s">
        <v>3062</v>
      </c>
      <c r="C321" s="346" t="s">
        <v>2640</v>
      </c>
      <c r="D321" s="56" t="s">
        <v>145</v>
      </c>
      <c r="E321" s="56" t="s">
        <v>2641</v>
      </c>
      <c r="F321" s="11" t="s">
        <v>2655</v>
      </c>
      <c r="G321" s="56" t="s">
        <v>2647</v>
      </c>
      <c r="H321" s="57">
        <v>381</v>
      </c>
      <c r="I321" s="56" t="s">
        <v>50</v>
      </c>
      <c r="J321" s="346" t="s">
        <v>3062</v>
      </c>
      <c r="K321" s="79" t="s">
        <v>2654</v>
      </c>
      <c r="L321" s="62">
        <v>0</v>
      </c>
      <c r="M321" s="62">
        <v>1</v>
      </c>
      <c r="N321" s="63">
        <v>0.01</v>
      </c>
      <c r="O321" s="56" t="s">
        <v>2653</v>
      </c>
      <c r="P321" s="442"/>
      <c r="Q321" s="56" t="s">
        <v>254</v>
      </c>
      <c r="R321" s="407" t="s">
        <v>3079</v>
      </c>
      <c r="S321" s="439"/>
      <c r="T321" s="56"/>
    </row>
    <row r="322" spans="1:20" ht="135">
      <c r="A322" s="77" t="str">
        <f t="shared" ref="A322:C353" si="85">A$321</f>
        <v>Industry</v>
      </c>
      <c r="B322" s="77" t="str">
        <f t="shared" si="85"/>
        <v>Electrification + Hydrogen</v>
      </c>
      <c r="C322" s="77" t="str">
        <f t="shared" si="85"/>
        <v>Fraction of Industrial Fuel Use Shifted to Other Fuels</v>
      </c>
      <c r="D322" s="56" t="s">
        <v>145</v>
      </c>
      <c r="E322" s="56" t="s">
        <v>2642</v>
      </c>
      <c r="F322" s="11" t="s">
        <v>2655</v>
      </c>
      <c r="G322" s="56" t="s">
        <v>2650</v>
      </c>
      <c r="H322" s="57">
        <v>382</v>
      </c>
      <c r="I322" s="56" t="s">
        <v>49</v>
      </c>
      <c r="J322" s="77" t="str">
        <f t="shared" ref="J322:O326" si="86">J$321</f>
        <v>Electrification + Hydrogen</v>
      </c>
      <c r="K322" s="77" t="str">
        <f t="shared" si="86"/>
        <v>indst fuel type shifting</v>
      </c>
      <c r="L322" s="356">
        <f t="shared" si="86"/>
        <v>0</v>
      </c>
      <c r="M322" s="356">
        <f t="shared" si="86"/>
        <v>1</v>
      </c>
      <c r="N322" s="356">
        <f t="shared" si="86"/>
        <v>0.01</v>
      </c>
      <c r="O322" s="77" t="str">
        <f t="shared" si="86"/>
        <v>% of fuel shifted</v>
      </c>
      <c r="P322" s="439" t="s">
        <v>3429</v>
      </c>
      <c r="Q322" s="77" t="str">
        <f t="shared" ref="Q322:R396" si="87">Q$321</f>
        <v>industry-ag-main.html#fuel-switching</v>
      </c>
      <c r="R322" s="399" t="str">
        <f t="shared" si="87"/>
        <v>industry-elec-and-hydrogen.html</v>
      </c>
      <c r="S322" s="439"/>
      <c r="T322" s="56"/>
    </row>
    <row r="323" spans="1:20" ht="135">
      <c r="A323" s="77" t="str">
        <f>A$321</f>
        <v>Industry</v>
      </c>
      <c r="B323" s="77" t="str">
        <f t="shared" si="85"/>
        <v>Electrification + Hydrogen</v>
      </c>
      <c r="C323" s="77" t="str">
        <f t="shared" si="85"/>
        <v>Fraction of Industrial Fuel Use Shifted to Other Fuels</v>
      </c>
      <c r="D323" s="56" t="s">
        <v>145</v>
      </c>
      <c r="E323" s="56" t="s">
        <v>2643</v>
      </c>
      <c r="F323" s="11" t="s">
        <v>2655</v>
      </c>
      <c r="G323" s="56" t="s">
        <v>2651</v>
      </c>
      <c r="H323" s="57">
        <v>383</v>
      </c>
      <c r="I323" s="56" t="s">
        <v>49</v>
      </c>
      <c r="J323" s="77" t="str">
        <f t="shared" si="86"/>
        <v>Electrification + Hydrogen</v>
      </c>
      <c r="K323" s="77" t="str">
        <f t="shared" si="86"/>
        <v>indst fuel type shifting</v>
      </c>
      <c r="L323" s="356">
        <f t="shared" si="86"/>
        <v>0</v>
      </c>
      <c r="M323" s="356">
        <f t="shared" si="86"/>
        <v>1</v>
      </c>
      <c r="N323" s="356">
        <f t="shared" si="86"/>
        <v>0.01</v>
      </c>
      <c r="O323" s="77" t="str">
        <f t="shared" si="86"/>
        <v>% of fuel shifted</v>
      </c>
      <c r="P323" s="439" t="s">
        <v>3430</v>
      </c>
      <c r="Q323" s="77" t="str">
        <f t="shared" si="87"/>
        <v>industry-ag-main.html#fuel-switching</v>
      </c>
      <c r="R323" s="399" t="str">
        <f t="shared" si="87"/>
        <v>industry-elec-and-hydrogen.html</v>
      </c>
      <c r="S323" s="439"/>
      <c r="T323" s="56"/>
    </row>
    <row r="324" spans="1:20" ht="135">
      <c r="A324" s="77" t="str">
        <f t="shared" ref="A324:C355" si="88">A$321</f>
        <v>Industry</v>
      </c>
      <c r="B324" s="77" t="str">
        <f t="shared" si="85"/>
        <v>Electrification + Hydrogen</v>
      </c>
      <c r="C324" s="77" t="str">
        <f t="shared" si="85"/>
        <v>Fraction of Industrial Fuel Use Shifted to Other Fuels</v>
      </c>
      <c r="D324" s="56" t="s">
        <v>145</v>
      </c>
      <c r="E324" s="56" t="s">
        <v>2644</v>
      </c>
      <c r="F324" s="11" t="s">
        <v>2655</v>
      </c>
      <c r="G324" s="56" t="s">
        <v>2648</v>
      </c>
      <c r="H324" s="57">
        <v>384</v>
      </c>
      <c r="I324" s="56" t="s">
        <v>49</v>
      </c>
      <c r="J324" s="77" t="str">
        <f t="shared" si="86"/>
        <v>Electrification + Hydrogen</v>
      </c>
      <c r="K324" s="77" t="str">
        <f t="shared" si="86"/>
        <v>indst fuel type shifting</v>
      </c>
      <c r="L324" s="356">
        <f t="shared" si="86"/>
        <v>0</v>
      </c>
      <c r="M324" s="356">
        <f t="shared" si="86"/>
        <v>1</v>
      </c>
      <c r="N324" s="356">
        <f t="shared" si="86"/>
        <v>0.01</v>
      </c>
      <c r="O324" s="77" t="str">
        <f t="shared" si="86"/>
        <v>% of fuel shifted</v>
      </c>
      <c r="P324" s="439" t="s">
        <v>3431</v>
      </c>
      <c r="Q324" s="77" t="str">
        <f t="shared" si="87"/>
        <v>industry-ag-main.html#fuel-switching</v>
      </c>
      <c r="R324" s="399" t="str">
        <f t="shared" si="87"/>
        <v>industry-elec-and-hydrogen.html</v>
      </c>
      <c r="S324" s="439"/>
      <c r="T324" s="56"/>
    </row>
    <row r="325" spans="1:20" ht="135">
      <c r="A325" s="77" t="str">
        <f t="shared" si="88"/>
        <v>Industry</v>
      </c>
      <c r="B325" s="77" t="str">
        <f t="shared" si="85"/>
        <v>Electrification + Hydrogen</v>
      </c>
      <c r="C325" s="77" t="str">
        <f t="shared" si="85"/>
        <v>Fraction of Industrial Fuel Use Shifted to Other Fuels</v>
      </c>
      <c r="D325" s="56" t="s">
        <v>145</v>
      </c>
      <c r="E325" s="56" t="s">
        <v>2645</v>
      </c>
      <c r="F325" s="11" t="s">
        <v>2655</v>
      </c>
      <c r="G325" s="56" t="s">
        <v>2649</v>
      </c>
      <c r="H325" s="57">
        <v>385</v>
      </c>
      <c r="I325" s="56" t="s">
        <v>49</v>
      </c>
      <c r="J325" s="77" t="str">
        <f t="shared" si="86"/>
        <v>Electrification + Hydrogen</v>
      </c>
      <c r="K325" s="77" t="str">
        <f t="shared" si="86"/>
        <v>indst fuel type shifting</v>
      </c>
      <c r="L325" s="356">
        <f t="shared" si="86"/>
        <v>0</v>
      </c>
      <c r="M325" s="356">
        <f t="shared" si="86"/>
        <v>1</v>
      </c>
      <c r="N325" s="356">
        <f t="shared" si="86"/>
        <v>0.01</v>
      </c>
      <c r="O325" s="77" t="str">
        <f t="shared" si="86"/>
        <v>% of fuel shifted</v>
      </c>
      <c r="P325" s="439" t="s">
        <v>3432</v>
      </c>
      <c r="Q325" s="77" t="str">
        <f t="shared" si="87"/>
        <v>industry-ag-main.html#fuel-switching</v>
      </c>
      <c r="R325" s="399" t="str">
        <f t="shared" si="87"/>
        <v>industry-elec-and-hydrogen.html</v>
      </c>
      <c r="S325" s="439"/>
      <c r="T325" s="56"/>
    </row>
    <row r="326" spans="1:20" ht="30">
      <c r="A326" s="77" t="str">
        <f t="shared" si="88"/>
        <v>Industry</v>
      </c>
      <c r="B326" s="77" t="str">
        <f t="shared" si="85"/>
        <v>Electrification + Hydrogen</v>
      </c>
      <c r="C326" s="77" t="str">
        <f t="shared" si="85"/>
        <v>Fraction of Industrial Fuel Use Shifted to Other Fuels</v>
      </c>
      <c r="D326" s="56" t="s">
        <v>145</v>
      </c>
      <c r="E326" s="56" t="s">
        <v>2646</v>
      </c>
      <c r="F326" s="11" t="s">
        <v>2655</v>
      </c>
      <c r="G326" s="56" t="s">
        <v>2652</v>
      </c>
      <c r="H326" s="57">
        <v>386</v>
      </c>
      <c r="I326" s="56" t="s">
        <v>50</v>
      </c>
      <c r="J326" s="77" t="str">
        <f t="shared" si="86"/>
        <v>Electrification + Hydrogen</v>
      </c>
      <c r="K326" s="77" t="str">
        <f t="shared" si="86"/>
        <v>indst fuel type shifting</v>
      </c>
      <c r="L326" s="356">
        <f t="shared" si="86"/>
        <v>0</v>
      </c>
      <c r="M326" s="356">
        <f t="shared" si="86"/>
        <v>1</v>
      </c>
      <c r="N326" s="356">
        <f t="shared" si="86"/>
        <v>0.01</v>
      </c>
      <c r="O326" s="77" t="str">
        <f t="shared" si="86"/>
        <v>% of fuel shifted</v>
      </c>
      <c r="P326" s="439"/>
      <c r="Q326" s="77" t="str">
        <f t="shared" si="87"/>
        <v>industry-ag-main.html#fuel-switching</v>
      </c>
      <c r="R326" s="399" t="str">
        <f t="shared" si="87"/>
        <v>industry-elec-and-hydrogen.html</v>
      </c>
      <c r="S326" s="439"/>
      <c r="T326" s="56"/>
    </row>
    <row r="327" spans="1:20" ht="30">
      <c r="A327" s="77" t="str">
        <f t="shared" si="88"/>
        <v>Industry</v>
      </c>
      <c r="B327" s="77" t="str">
        <f t="shared" si="85"/>
        <v>Electrification + Hydrogen</v>
      </c>
      <c r="C327" s="77" t="str">
        <f t="shared" si="85"/>
        <v>Fraction of Industrial Fuel Use Shifted to Other Fuels</v>
      </c>
      <c r="D327" s="56" t="s">
        <v>145</v>
      </c>
      <c r="E327" s="56" t="s">
        <v>3083</v>
      </c>
      <c r="F327" s="11" t="s">
        <v>2655</v>
      </c>
      <c r="G327" s="56" t="s">
        <v>3086</v>
      </c>
      <c r="H327" s="57">
        <v>387</v>
      </c>
      <c r="I327" s="56" t="s">
        <v>50</v>
      </c>
      <c r="J327" s="77" t="str">
        <f t="shared" ref="J327:O369" si="89">J$321</f>
        <v>Electrification + Hydrogen</v>
      </c>
      <c r="K327" s="77" t="str">
        <f t="shared" si="89"/>
        <v>indst fuel type shifting</v>
      </c>
      <c r="L327" s="356">
        <f t="shared" si="89"/>
        <v>0</v>
      </c>
      <c r="M327" s="356">
        <f t="shared" si="89"/>
        <v>1</v>
      </c>
      <c r="N327" s="356">
        <f t="shared" si="89"/>
        <v>0.01</v>
      </c>
      <c r="O327" s="77" t="str">
        <f t="shared" si="89"/>
        <v>% of fuel shifted</v>
      </c>
      <c r="P327" s="439"/>
      <c r="Q327" s="77" t="str">
        <f t="shared" si="87"/>
        <v>industry-ag-main.html#fuel-switching</v>
      </c>
      <c r="R327" s="399" t="str">
        <f t="shared" si="87"/>
        <v>industry-elec-and-hydrogen.html</v>
      </c>
      <c r="S327" s="439"/>
      <c r="T327" s="56"/>
    </row>
    <row r="328" spans="1:20" ht="135">
      <c r="A328" s="77" t="str">
        <f t="shared" si="88"/>
        <v>Industry</v>
      </c>
      <c r="B328" s="77" t="str">
        <f t="shared" si="85"/>
        <v>Electrification + Hydrogen</v>
      </c>
      <c r="C328" s="77" t="str">
        <f t="shared" si="85"/>
        <v>Fraction of Industrial Fuel Use Shifted to Other Fuels</v>
      </c>
      <c r="D328" s="56" t="s">
        <v>145</v>
      </c>
      <c r="E328" s="56" t="s">
        <v>3084</v>
      </c>
      <c r="F328" s="11" t="s">
        <v>2655</v>
      </c>
      <c r="G328" s="56" t="s">
        <v>3088</v>
      </c>
      <c r="H328" s="57">
        <v>388</v>
      </c>
      <c r="I328" s="56" t="s">
        <v>49</v>
      </c>
      <c r="J328" s="77" t="str">
        <f t="shared" si="89"/>
        <v>Electrification + Hydrogen</v>
      </c>
      <c r="K328" s="77" t="str">
        <f t="shared" si="89"/>
        <v>indst fuel type shifting</v>
      </c>
      <c r="L328" s="356">
        <f t="shared" si="89"/>
        <v>0</v>
      </c>
      <c r="M328" s="356">
        <f t="shared" si="89"/>
        <v>1</v>
      </c>
      <c r="N328" s="356">
        <f t="shared" si="89"/>
        <v>0.01</v>
      </c>
      <c r="O328" s="77" t="str">
        <f t="shared" si="89"/>
        <v>% of fuel shifted</v>
      </c>
      <c r="P328" s="439" t="s">
        <v>3433</v>
      </c>
      <c r="Q328" s="77" t="str">
        <f t="shared" si="87"/>
        <v>industry-ag-main.html#fuel-switching</v>
      </c>
      <c r="R328" s="399" t="str">
        <f t="shared" si="87"/>
        <v>industry-elec-and-hydrogen.html</v>
      </c>
      <c r="S328" s="439"/>
      <c r="T328" s="56"/>
    </row>
    <row r="329" spans="1:20" ht="135">
      <c r="A329" s="77" t="str">
        <f t="shared" si="88"/>
        <v>Industry</v>
      </c>
      <c r="B329" s="77" t="str">
        <f t="shared" si="85"/>
        <v>Electrification + Hydrogen</v>
      </c>
      <c r="C329" s="77" t="str">
        <f t="shared" si="85"/>
        <v>Fraction of Industrial Fuel Use Shifted to Other Fuels</v>
      </c>
      <c r="D329" s="56" t="s">
        <v>145</v>
      </c>
      <c r="E329" s="56" t="s">
        <v>3085</v>
      </c>
      <c r="F329" s="11" t="s">
        <v>2655</v>
      </c>
      <c r="G329" s="56" t="s">
        <v>3089</v>
      </c>
      <c r="H329" s="57">
        <v>389</v>
      </c>
      <c r="I329" s="56" t="s">
        <v>49</v>
      </c>
      <c r="J329" s="77" t="str">
        <f t="shared" si="89"/>
        <v>Electrification + Hydrogen</v>
      </c>
      <c r="K329" s="77" t="str">
        <f t="shared" si="89"/>
        <v>indst fuel type shifting</v>
      </c>
      <c r="L329" s="356">
        <f t="shared" si="89"/>
        <v>0</v>
      </c>
      <c r="M329" s="356">
        <f t="shared" si="89"/>
        <v>1</v>
      </c>
      <c r="N329" s="356">
        <f t="shared" si="89"/>
        <v>0.01</v>
      </c>
      <c r="O329" s="77" t="str">
        <f t="shared" si="89"/>
        <v>% of fuel shifted</v>
      </c>
      <c r="P329" s="439" t="s">
        <v>3434</v>
      </c>
      <c r="Q329" s="77" t="str">
        <f t="shared" si="87"/>
        <v>industry-ag-main.html#fuel-switching</v>
      </c>
      <c r="R329" s="399" t="str">
        <f t="shared" si="87"/>
        <v>industry-elec-and-hydrogen.html</v>
      </c>
      <c r="S329" s="439"/>
      <c r="T329" s="56"/>
    </row>
    <row r="330" spans="1:20" ht="30">
      <c r="A330" s="77" t="str">
        <f t="shared" si="88"/>
        <v>Industry</v>
      </c>
      <c r="B330" s="77" t="str">
        <f t="shared" si="85"/>
        <v>Electrification + Hydrogen</v>
      </c>
      <c r="C330" s="77" t="str">
        <f t="shared" si="85"/>
        <v>Fraction of Industrial Fuel Use Shifted to Other Fuels</v>
      </c>
      <c r="D330" s="56" t="s">
        <v>145</v>
      </c>
      <c r="E330" s="56" t="s">
        <v>3082</v>
      </c>
      <c r="F330" s="11" t="s">
        <v>2655</v>
      </c>
      <c r="G330" s="56" t="s">
        <v>3087</v>
      </c>
      <c r="H330" s="57">
        <v>390</v>
      </c>
      <c r="I330" s="56" t="s">
        <v>50</v>
      </c>
      <c r="J330" s="77" t="str">
        <f t="shared" si="89"/>
        <v>Electrification + Hydrogen</v>
      </c>
      <c r="K330" s="77" t="str">
        <f t="shared" si="89"/>
        <v>indst fuel type shifting</v>
      </c>
      <c r="L330" s="356">
        <f t="shared" si="89"/>
        <v>0</v>
      </c>
      <c r="M330" s="356">
        <f t="shared" si="89"/>
        <v>1</v>
      </c>
      <c r="N330" s="356">
        <f t="shared" si="89"/>
        <v>0.01</v>
      </c>
      <c r="O330" s="77" t="str">
        <f t="shared" si="89"/>
        <v>% of fuel shifted</v>
      </c>
      <c r="P330" s="439"/>
      <c r="Q330" s="77" t="str">
        <f t="shared" si="87"/>
        <v>industry-ag-main.html#fuel-switching</v>
      </c>
      <c r="R330" s="399" t="str">
        <f t="shared" si="87"/>
        <v>industry-elec-and-hydrogen.html</v>
      </c>
      <c r="S330" s="439"/>
      <c r="T330" s="56"/>
    </row>
    <row r="331" spans="1:20" ht="30">
      <c r="A331" s="77" t="str">
        <f t="shared" si="88"/>
        <v>Industry</v>
      </c>
      <c r="B331" s="77" t="str">
        <f t="shared" si="85"/>
        <v>Electrification + Hydrogen</v>
      </c>
      <c r="C331" s="77" t="str">
        <f t="shared" si="85"/>
        <v>Fraction of Industrial Fuel Use Shifted to Other Fuels</v>
      </c>
      <c r="D331" s="11" t="s">
        <v>146</v>
      </c>
      <c r="E331" s="56" t="s">
        <v>2641</v>
      </c>
      <c r="F331" s="11" t="s">
        <v>2656</v>
      </c>
      <c r="G331" s="56" t="s">
        <v>2647</v>
      </c>
      <c r="H331" s="57">
        <v>391</v>
      </c>
      <c r="I331" s="56" t="s">
        <v>50</v>
      </c>
      <c r="J331" s="77" t="str">
        <f t="shared" si="89"/>
        <v>Electrification + Hydrogen</v>
      </c>
      <c r="K331" s="77" t="str">
        <f t="shared" si="89"/>
        <v>indst fuel type shifting</v>
      </c>
      <c r="L331" s="356">
        <f t="shared" si="89"/>
        <v>0</v>
      </c>
      <c r="M331" s="356">
        <f t="shared" si="89"/>
        <v>1</v>
      </c>
      <c r="N331" s="356">
        <f t="shared" si="89"/>
        <v>0.01</v>
      </c>
      <c r="O331" s="77" t="str">
        <f t="shared" si="89"/>
        <v>% of fuel shifted</v>
      </c>
      <c r="P331" s="439"/>
      <c r="Q331" s="77" t="str">
        <f t="shared" si="87"/>
        <v>industry-ag-main.html#fuel-switching</v>
      </c>
      <c r="R331" s="399" t="str">
        <f t="shared" si="87"/>
        <v>industry-elec-and-hydrogen.html</v>
      </c>
      <c r="S331" s="439"/>
      <c r="T331" s="56"/>
    </row>
    <row r="332" spans="1:20" ht="135">
      <c r="A332" s="77" t="str">
        <f t="shared" si="88"/>
        <v>Industry</v>
      </c>
      <c r="B332" s="77" t="str">
        <f t="shared" si="85"/>
        <v>Electrification + Hydrogen</v>
      </c>
      <c r="C332" s="77" t="str">
        <f t="shared" si="85"/>
        <v>Fraction of Industrial Fuel Use Shifted to Other Fuels</v>
      </c>
      <c r="D332" s="11" t="s">
        <v>146</v>
      </c>
      <c r="E332" s="56" t="s">
        <v>2642</v>
      </c>
      <c r="F332" s="11" t="s">
        <v>2656</v>
      </c>
      <c r="G332" s="56" t="s">
        <v>2650</v>
      </c>
      <c r="H332" s="57">
        <v>392</v>
      </c>
      <c r="I332" s="56" t="s">
        <v>49</v>
      </c>
      <c r="J332" s="77" t="str">
        <f t="shared" si="89"/>
        <v>Electrification + Hydrogen</v>
      </c>
      <c r="K332" s="77" t="str">
        <f t="shared" si="89"/>
        <v>indst fuel type shifting</v>
      </c>
      <c r="L332" s="356">
        <f t="shared" si="89"/>
        <v>0</v>
      </c>
      <c r="M332" s="356">
        <f t="shared" si="89"/>
        <v>1</v>
      </c>
      <c r="N332" s="356">
        <f t="shared" si="89"/>
        <v>0.01</v>
      </c>
      <c r="O332" s="77" t="str">
        <f t="shared" si="89"/>
        <v>% of fuel shifted</v>
      </c>
      <c r="P332" s="439" t="s">
        <v>3435</v>
      </c>
      <c r="Q332" s="77" t="str">
        <f t="shared" si="87"/>
        <v>industry-ag-main.html#fuel-switching</v>
      </c>
      <c r="R332" s="399" t="str">
        <f t="shared" si="87"/>
        <v>industry-elec-and-hydrogen.html</v>
      </c>
      <c r="S332" s="439"/>
      <c r="T332" s="56"/>
    </row>
    <row r="333" spans="1:20" ht="150">
      <c r="A333" s="77" t="str">
        <f t="shared" si="88"/>
        <v>Industry</v>
      </c>
      <c r="B333" s="77" t="str">
        <f t="shared" si="85"/>
        <v>Electrification + Hydrogen</v>
      </c>
      <c r="C333" s="77" t="str">
        <f t="shared" si="85"/>
        <v>Fraction of Industrial Fuel Use Shifted to Other Fuels</v>
      </c>
      <c r="D333" s="11" t="s">
        <v>146</v>
      </c>
      <c r="E333" s="56" t="s">
        <v>2643</v>
      </c>
      <c r="F333" s="11" t="s">
        <v>2656</v>
      </c>
      <c r="G333" s="56" t="s">
        <v>2651</v>
      </c>
      <c r="H333" s="57">
        <v>393</v>
      </c>
      <c r="I333" s="56" t="s">
        <v>49</v>
      </c>
      <c r="J333" s="77" t="str">
        <f t="shared" si="89"/>
        <v>Electrification + Hydrogen</v>
      </c>
      <c r="K333" s="77" t="str">
        <f t="shared" si="89"/>
        <v>indst fuel type shifting</v>
      </c>
      <c r="L333" s="356">
        <f t="shared" si="89"/>
        <v>0</v>
      </c>
      <c r="M333" s="356">
        <f t="shared" si="89"/>
        <v>1</v>
      </c>
      <c r="N333" s="356">
        <f t="shared" si="89"/>
        <v>0.01</v>
      </c>
      <c r="O333" s="77" t="str">
        <f t="shared" si="89"/>
        <v>% of fuel shifted</v>
      </c>
      <c r="P333" s="439" t="s">
        <v>3436</v>
      </c>
      <c r="Q333" s="77" t="str">
        <f t="shared" si="87"/>
        <v>industry-ag-main.html#fuel-switching</v>
      </c>
      <c r="R333" s="399" t="str">
        <f t="shared" si="87"/>
        <v>industry-elec-and-hydrogen.html</v>
      </c>
      <c r="S333" s="439"/>
      <c r="T333" s="56"/>
    </row>
    <row r="334" spans="1:20" ht="150">
      <c r="A334" s="77" t="str">
        <f t="shared" si="88"/>
        <v>Industry</v>
      </c>
      <c r="B334" s="77" t="str">
        <f t="shared" si="85"/>
        <v>Electrification + Hydrogen</v>
      </c>
      <c r="C334" s="77" t="str">
        <f t="shared" si="85"/>
        <v>Fraction of Industrial Fuel Use Shifted to Other Fuels</v>
      </c>
      <c r="D334" s="11" t="s">
        <v>146</v>
      </c>
      <c r="E334" s="56" t="s">
        <v>2644</v>
      </c>
      <c r="F334" s="11" t="s">
        <v>2656</v>
      </c>
      <c r="G334" s="56" t="s">
        <v>2648</v>
      </c>
      <c r="H334" s="57">
        <v>394</v>
      </c>
      <c r="I334" s="56" t="s">
        <v>49</v>
      </c>
      <c r="J334" s="77" t="str">
        <f t="shared" si="89"/>
        <v>Electrification + Hydrogen</v>
      </c>
      <c r="K334" s="77" t="str">
        <f t="shared" si="89"/>
        <v>indst fuel type shifting</v>
      </c>
      <c r="L334" s="356">
        <f t="shared" si="89"/>
        <v>0</v>
      </c>
      <c r="M334" s="356">
        <f t="shared" si="89"/>
        <v>1</v>
      </c>
      <c r="N334" s="356">
        <f t="shared" si="89"/>
        <v>0.01</v>
      </c>
      <c r="O334" s="77" t="str">
        <f t="shared" si="89"/>
        <v>% of fuel shifted</v>
      </c>
      <c r="P334" s="439" t="s">
        <v>3437</v>
      </c>
      <c r="Q334" s="77" t="str">
        <f t="shared" si="87"/>
        <v>industry-ag-main.html#fuel-switching</v>
      </c>
      <c r="R334" s="399" t="str">
        <f t="shared" si="87"/>
        <v>industry-elec-and-hydrogen.html</v>
      </c>
      <c r="S334" s="439"/>
      <c r="T334" s="56"/>
    </row>
    <row r="335" spans="1:20" ht="30">
      <c r="A335" s="77" t="str">
        <f t="shared" si="88"/>
        <v>Industry</v>
      </c>
      <c r="B335" s="77" t="str">
        <f t="shared" si="85"/>
        <v>Electrification + Hydrogen</v>
      </c>
      <c r="C335" s="77" t="str">
        <f t="shared" si="85"/>
        <v>Fraction of Industrial Fuel Use Shifted to Other Fuels</v>
      </c>
      <c r="D335" s="11" t="s">
        <v>146</v>
      </c>
      <c r="E335" s="56" t="s">
        <v>2645</v>
      </c>
      <c r="F335" s="11" t="s">
        <v>2656</v>
      </c>
      <c r="G335" s="56" t="s">
        <v>2649</v>
      </c>
      <c r="H335" s="57">
        <v>395</v>
      </c>
      <c r="I335" s="56" t="s">
        <v>50</v>
      </c>
      <c r="J335" s="77" t="str">
        <f t="shared" si="89"/>
        <v>Electrification + Hydrogen</v>
      </c>
      <c r="K335" s="77" t="str">
        <f t="shared" si="89"/>
        <v>indst fuel type shifting</v>
      </c>
      <c r="L335" s="356">
        <f t="shared" si="89"/>
        <v>0</v>
      </c>
      <c r="M335" s="356">
        <f t="shared" si="89"/>
        <v>1</v>
      </c>
      <c r="N335" s="356">
        <f t="shared" si="89"/>
        <v>0.01</v>
      </c>
      <c r="O335" s="77" t="str">
        <f t="shared" si="89"/>
        <v>% of fuel shifted</v>
      </c>
      <c r="P335" s="439"/>
      <c r="Q335" s="77" t="str">
        <f t="shared" si="87"/>
        <v>industry-ag-main.html#fuel-switching</v>
      </c>
      <c r="R335" s="399" t="str">
        <f t="shared" si="87"/>
        <v>industry-elec-and-hydrogen.html</v>
      </c>
      <c r="S335" s="439"/>
      <c r="T335" s="56"/>
    </row>
    <row r="336" spans="1:20" ht="30">
      <c r="A336" s="77" t="str">
        <f t="shared" si="88"/>
        <v>Industry</v>
      </c>
      <c r="B336" s="77" t="str">
        <f t="shared" si="85"/>
        <v>Electrification + Hydrogen</v>
      </c>
      <c r="C336" s="77" t="str">
        <f t="shared" si="85"/>
        <v>Fraction of Industrial Fuel Use Shifted to Other Fuels</v>
      </c>
      <c r="D336" s="11" t="s">
        <v>146</v>
      </c>
      <c r="E336" s="56" t="s">
        <v>2646</v>
      </c>
      <c r="F336" s="11" t="s">
        <v>2656</v>
      </c>
      <c r="G336" s="56" t="s">
        <v>2652</v>
      </c>
      <c r="H336" s="57">
        <v>396</v>
      </c>
      <c r="I336" s="56" t="s">
        <v>50</v>
      </c>
      <c r="J336" s="77" t="str">
        <f t="shared" si="89"/>
        <v>Electrification + Hydrogen</v>
      </c>
      <c r="K336" s="77" t="str">
        <f t="shared" si="89"/>
        <v>indst fuel type shifting</v>
      </c>
      <c r="L336" s="356">
        <f t="shared" si="89"/>
        <v>0</v>
      </c>
      <c r="M336" s="356">
        <f t="shared" si="89"/>
        <v>1</v>
      </c>
      <c r="N336" s="356">
        <f t="shared" si="89"/>
        <v>0.01</v>
      </c>
      <c r="O336" s="77" t="str">
        <f t="shared" si="89"/>
        <v>% of fuel shifted</v>
      </c>
      <c r="P336" s="439"/>
      <c r="Q336" s="77" t="str">
        <f t="shared" si="87"/>
        <v>industry-ag-main.html#fuel-switching</v>
      </c>
      <c r="R336" s="399" t="str">
        <f t="shared" si="87"/>
        <v>industry-elec-and-hydrogen.html</v>
      </c>
      <c r="S336" s="439"/>
      <c r="T336" s="56"/>
    </row>
    <row r="337" spans="1:20" ht="150">
      <c r="A337" s="77" t="str">
        <f t="shared" si="88"/>
        <v>Industry</v>
      </c>
      <c r="B337" s="77" t="str">
        <f t="shared" si="85"/>
        <v>Electrification + Hydrogen</v>
      </c>
      <c r="C337" s="77" t="str">
        <f t="shared" si="85"/>
        <v>Fraction of Industrial Fuel Use Shifted to Other Fuels</v>
      </c>
      <c r="D337" s="11" t="s">
        <v>146</v>
      </c>
      <c r="E337" s="56" t="s">
        <v>3083</v>
      </c>
      <c r="F337" s="11" t="s">
        <v>2656</v>
      </c>
      <c r="G337" s="56" t="s">
        <v>3086</v>
      </c>
      <c r="H337" s="57">
        <v>397</v>
      </c>
      <c r="I337" s="56" t="s">
        <v>49</v>
      </c>
      <c r="J337" s="77" t="str">
        <f t="shared" si="89"/>
        <v>Electrification + Hydrogen</v>
      </c>
      <c r="K337" s="77" t="str">
        <f t="shared" si="89"/>
        <v>indst fuel type shifting</v>
      </c>
      <c r="L337" s="356">
        <f t="shared" si="89"/>
        <v>0</v>
      </c>
      <c r="M337" s="356">
        <f t="shared" si="89"/>
        <v>1</v>
      </c>
      <c r="N337" s="356">
        <f t="shared" si="89"/>
        <v>0.01</v>
      </c>
      <c r="O337" s="77" t="str">
        <f t="shared" si="89"/>
        <v>% of fuel shifted</v>
      </c>
      <c r="P337" s="439" t="s">
        <v>3438</v>
      </c>
      <c r="Q337" s="77" t="str">
        <f t="shared" si="87"/>
        <v>industry-ag-main.html#fuel-switching</v>
      </c>
      <c r="R337" s="399" t="str">
        <f t="shared" si="87"/>
        <v>industry-elec-and-hydrogen.html</v>
      </c>
      <c r="S337" s="439"/>
      <c r="T337" s="56"/>
    </row>
    <row r="338" spans="1:20" ht="30">
      <c r="A338" s="77" t="str">
        <f t="shared" si="88"/>
        <v>Industry</v>
      </c>
      <c r="B338" s="77" t="str">
        <f t="shared" si="85"/>
        <v>Electrification + Hydrogen</v>
      </c>
      <c r="C338" s="77" t="str">
        <f t="shared" si="85"/>
        <v>Fraction of Industrial Fuel Use Shifted to Other Fuels</v>
      </c>
      <c r="D338" s="11" t="s">
        <v>146</v>
      </c>
      <c r="E338" s="56" t="s">
        <v>3084</v>
      </c>
      <c r="F338" s="11" t="s">
        <v>2656</v>
      </c>
      <c r="G338" s="56" t="s">
        <v>3088</v>
      </c>
      <c r="H338" s="57">
        <v>398</v>
      </c>
      <c r="I338" s="56" t="s">
        <v>50</v>
      </c>
      <c r="J338" s="77" t="str">
        <f t="shared" si="89"/>
        <v>Electrification + Hydrogen</v>
      </c>
      <c r="K338" s="77" t="str">
        <f t="shared" si="89"/>
        <v>indst fuel type shifting</v>
      </c>
      <c r="L338" s="356">
        <f t="shared" si="89"/>
        <v>0</v>
      </c>
      <c r="M338" s="356">
        <f t="shared" si="89"/>
        <v>1</v>
      </c>
      <c r="N338" s="356">
        <f t="shared" si="89"/>
        <v>0.01</v>
      </c>
      <c r="O338" s="77" t="str">
        <f t="shared" si="89"/>
        <v>% of fuel shifted</v>
      </c>
      <c r="P338" s="439"/>
      <c r="Q338" s="77" t="str">
        <f t="shared" si="87"/>
        <v>industry-ag-main.html#fuel-switching</v>
      </c>
      <c r="R338" s="399" t="str">
        <f t="shared" si="87"/>
        <v>industry-elec-and-hydrogen.html</v>
      </c>
      <c r="S338" s="439"/>
      <c r="T338" s="56"/>
    </row>
    <row r="339" spans="1:20" ht="30">
      <c r="A339" s="77" t="str">
        <f t="shared" si="88"/>
        <v>Industry</v>
      </c>
      <c r="B339" s="77" t="str">
        <f t="shared" si="85"/>
        <v>Electrification + Hydrogen</v>
      </c>
      <c r="C339" s="77" t="str">
        <f t="shared" si="85"/>
        <v>Fraction of Industrial Fuel Use Shifted to Other Fuels</v>
      </c>
      <c r="D339" s="11" t="s">
        <v>146</v>
      </c>
      <c r="E339" s="56" t="s">
        <v>3085</v>
      </c>
      <c r="F339" s="11" t="s">
        <v>2656</v>
      </c>
      <c r="G339" s="56" t="s">
        <v>3089</v>
      </c>
      <c r="H339" s="57">
        <v>399</v>
      </c>
      <c r="I339" s="56" t="s">
        <v>50</v>
      </c>
      <c r="J339" s="77" t="str">
        <f t="shared" si="89"/>
        <v>Electrification + Hydrogen</v>
      </c>
      <c r="K339" s="77" t="str">
        <f t="shared" si="89"/>
        <v>indst fuel type shifting</v>
      </c>
      <c r="L339" s="356">
        <f t="shared" si="89"/>
        <v>0</v>
      </c>
      <c r="M339" s="356">
        <f t="shared" si="89"/>
        <v>1</v>
      </c>
      <c r="N339" s="356">
        <f t="shared" si="89"/>
        <v>0.01</v>
      </c>
      <c r="O339" s="77" t="str">
        <f t="shared" si="89"/>
        <v>% of fuel shifted</v>
      </c>
      <c r="P339" s="439"/>
      <c r="Q339" s="77" t="str">
        <f t="shared" si="87"/>
        <v>industry-ag-main.html#fuel-switching</v>
      </c>
      <c r="R339" s="399" t="str">
        <f t="shared" si="87"/>
        <v>industry-elec-and-hydrogen.html</v>
      </c>
      <c r="S339" s="439"/>
      <c r="T339" s="56"/>
    </row>
    <row r="340" spans="1:20" ht="30">
      <c r="A340" s="77" t="str">
        <f t="shared" si="88"/>
        <v>Industry</v>
      </c>
      <c r="B340" s="77" t="str">
        <f t="shared" si="85"/>
        <v>Electrification + Hydrogen</v>
      </c>
      <c r="C340" s="77" t="str">
        <f t="shared" si="85"/>
        <v>Fraction of Industrial Fuel Use Shifted to Other Fuels</v>
      </c>
      <c r="D340" s="11" t="s">
        <v>146</v>
      </c>
      <c r="E340" s="56" t="s">
        <v>3082</v>
      </c>
      <c r="F340" s="11" t="s">
        <v>2656</v>
      </c>
      <c r="G340" s="56" t="s">
        <v>3087</v>
      </c>
      <c r="H340" s="57">
        <v>400</v>
      </c>
      <c r="I340" s="56" t="s">
        <v>50</v>
      </c>
      <c r="J340" s="77" t="str">
        <f t="shared" si="89"/>
        <v>Electrification + Hydrogen</v>
      </c>
      <c r="K340" s="77" t="str">
        <f t="shared" si="89"/>
        <v>indst fuel type shifting</v>
      </c>
      <c r="L340" s="356">
        <f t="shared" si="89"/>
        <v>0</v>
      </c>
      <c r="M340" s="356">
        <f t="shared" si="89"/>
        <v>1</v>
      </c>
      <c r="N340" s="356">
        <f t="shared" si="89"/>
        <v>0.01</v>
      </c>
      <c r="O340" s="77" t="str">
        <f t="shared" si="89"/>
        <v>% of fuel shifted</v>
      </c>
      <c r="P340" s="439"/>
      <c r="Q340" s="77" t="str">
        <f t="shared" si="87"/>
        <v>industry-ag-main.html#fuel-switching</v>
      </c>
      <c r="R340" s="399" t="str">
        <f t="shared" si="87"/>
        <v>industry-elec-and-hydrogen.html</v>
      </c>
      <c r="S340" s="439"/>
      <c r="T340" s="56"/>
    </row>
    <row r="341" spans="1:20" ht="30">
      <c r="A341" s="77" t="str">
        <f t="shared" si="88"/>
        <v>Industry</v>
      </c>
      <c r="B341" s="77" t="str">
        <f t="shared" si="85"/>
        <v>Electrification + Hydrogen</v>
      </c>
      <c r="C341" s="77" t="str">
        <f t="shared" si="85"/>
        <v>Fraction of Industrial Fuel Use Shifted to Other Fuels</v>
      </c>
      <c r="D341" s="11" t="s">
        <v>147</v>
      </c>
      <c r="E341" s="56" t="s">
        <v>2641</v>
      </c>
      <c r="F341" s="11" t="s">
        <v>2657</v>
      </c>
      <c r="G341" s="56" t="s">
        <v>2647</v>
      </c>
      <c r="H341" s="57">
        <v>401</v>
      </c>
      <c r="I341" s="56" t="s">
        <v>50</v>
      </c>
      <c r="J341" s="77" t="str">
        <f t="shared" si="89"/>
        <v>Electrification + Hydrogen</v>
      </c>
      <c r="K341" s="77" t="str">
        <f t="shared" si="89"/>
        <v>indst fuel type shifting</v>
      </c>
      <c r="L341" s="356">
        <f t="shared" si="89"/>
        <v>0</v>
      </c>
      <c r="M341" s="356">
        <f t="shared" si="89"/>
        <v>1</v>
      </c>
      <c r="N341" s="356">
        <f t="shared" si="89"/>
        <v>0.01</v>
      </c>
      <c r="O341" s="77" t="str">
        <f t="shared" si="89"/>
        <v>% of fuel shifted</v>
      </c>
      <c r="P341" s="439"/>
      <c r="Q341" s="77" t="str">
        <f t="shared" si="87"/>
        <v>industry-ag-main.html#fuel-switching</v>
      </c>
      <c r="R341" s="399" t="str">
        <f t="shared" si="87"/>
        <v>industry-elec-and-hydrogen.html</v>
      </c>
      <c r="S341" s="439"/>
      <c r="T341" s="56"/>
    </row>
    <row r="342" spans="1:20" ht="135">
      <c r="A342" s="77" t="str">
        <f t="shared" si="88"/>
        <v>Industry</v>
      </c>
      <c r="B342" s="77" t="str">
        <f t="shared" si="85"/>
        <v>Electrification + Hydrogen</v>
      </c>
      <c r="C342" s="77" t="str">
        <f t="shared" si="85"/>
        <v>Fraction of Industrial Fuel Use Shifted to Other Fuels</v>
      </c>
      <c r="D342" s="11" t="s">
        <v>147</v>
      </c>
      <c r="E342" s="56" t="s">
        <v>2642</v>
      </c>
      <c r="F342" s="11" t="s">
        <v>2657</v>
      </c>
      <c r="G342" s="56" t="s">
        <v>2650</v>
      </c>
      <c r="H342" s="57">
        <v>402</v>
      </c>
      <c r="I342" s="56" t="s">
        <v>49</v>
      </c>
      <c r="J342" s="77" t="str">
        <f t="shared" si="89"/>
        <v>Electrification + Hydrogen</v>
      </c>
      <c r="K342" s="77" t="str">
        <f t="shared" si="89"/>
        <v>indst fuel type shifting</v>
      </c>
      <c r="L342" s="356">
        <f t="shared" si="89"/>
        <v>0</v>
      </c>
      <c r="M342" s="356">
        <f t="shared" si="89"/>
        <v>1</v>
      </c>
      <c r="N342" s="356">
        <f t="shared" si="89"/>
        <v>0.01</v>
      </c>
      <c r="O342" s="77" t="str">
        <f t="shared" si="89"/>
        <v>% of fuel shifted</v>
      </c>
      <c r="P342" s="439" t="s">
        <v>3439</v>
      </c>
      <c r="Q342" s="77" t="str">
        <f t="shared" si="87"/>
        <v>industry-ag-main.html#fuel-switching</v>
      </c>
      <c r="R342" s="399" t="str">
        <f t="shared" si="87"/>
        <v>industry-elec-and-hydrogen.html</v>
      </c>
      <c r="S342" s="439"/>
      <c r="T342" s="56"/>
    </row>
    <row r="343" spans="1:20" ht="135">
      <c r="A343" s="77" t="str">
        <f t="shared" si="88"/>
        <v>Industry</v>
      </c>
      <c r="B343" s="77" t="str">
        <f t="shared" si="85"/>
        <v>Electrification + Hydrogen</v>
      </c>
      <c r="C343" s="77" t="str">
        <f t="shared" si="85"/>
        <v>Fraction of Industrial Fuel Use Shifted to Other Fuels</v>
      </c>
      <c r="D343" s="11" t="s">
        <v>147</v>
      </c>
      <c r="E343" s="56" t="s">
        <v>2643</v>
      </c>
      <c r="F343" s="11" t="s">
        <v>2657</v>
      </c>
      <c r="G343" s="56" t="s">
        <v>2651</v>
      </c>
      <c r="H343" s="57">
        <v>403</v>
      </c>
      <c r="I343" s="56" t="s">
        <v>49</v>
      </c>
      <c r="J343" s="77" t="str">
        <f t="shared" si="89"/>
        <v>Electrification + Hydrogen</v>
      </c>
      <c r="K343" s="77" t="str">
        <f t="shared" si="89"/>
        <v>indst fuel type shifting</v>
      </c>
      <c r="L343" s="356">
        <f t="shared" si="89"/>
        <v>0</v>
      </c>
      <c r="M343" s="356">
        <f t="shared" si="89"/>
        <v>1</v>
      </c>
      <c r="N343" s="356">
        <f t="shared" si="89"/>
        <v>0.01</v>
      </c>
      <c r="O343" s="77" t="str">
        <f t="shared" si="89"/>
        <v>% of fuel shifted</v>
      </c>
      <c r="P343" s="439" t="s">
        <v>3440</v>
      </c>
      <c r="Q343" s="77" t="str">
        <f t="shared" si="87"/>
        <v>industry-ag-main.html#fuel-switching</v>
      </c>
      <c r="R343" s="399" t="str">
        <f t="shared" si="87"/>
        <v>industry-elec-and-hydrogen.html</v>
      </c>
      <c r="S343" s="439"/>
      <c r="T343" s="56"/>
    </row>
    <row r="344" spans="1:20" ht="30">
      <c r="A344" s="77" t="str">
        <f t="shared" si="88"/>
        <v>Industry</v>
      </c>
      <c r="B344" s="77" t="str">
        <f t="shared" si="85"/>
        <v>Electrification + Hydrogen</v>
      </c>
      <c r="C344" s="77" t="str">
        <f t="shared" si="85"/>
        <v>Fraction of Industrial Fuel Use Shifted to Other Fuels</v>
      </c>
      <c r="D344" s="11" t="s">
        <v>147</v>
      </c>
      <c r="E344" s="56" t="s">
        <v>2644</v>
      </c>
      <c r="F344" s="11" t="s">
        <v>2657</v>
      </c>
      <c r="G344" s="56" t="s">
        <v>2648</v>
      </c>
      <c r="H344" s="57">
        <v>404</v>
      </c>
      <c r="I344" s="56" t="s">
        <v>50</v>
      </c>
      <c r="J344" s="77" t="str">
        <f t="shared" si="89"/>
        <v>Electrification + Hydrogen</v>
      </c>
      <c r="K344" s="77" t="str">
        <f t="shared" si="89"/>
        <v>indst fuel type shifting</v>
      </c>
      <c r="L344" s="356">
        <f t="shared" si="89"/>
        <v>0</v>
      </c>
      <c r="M344" s="356">
        <f t="shared" si="89"/>
        <v>1</v>
      </c>
      <c r="N344" s="356">
        <f t="shared" si="89"/>
        <v>0.01</v>
      </c>
      <c r="O344" s="77" t="str">
        <f t="shared" si="89"/>
        <v>% of fuel shifted</v>
      </c>
      <c r="P344" s="439"/>
      <c r="Q344" s="77" t="str">
        <f t="shared" si="87"/>
        <v>industry-ag-main.html#fuel-switching</v>
      </c>
      <c r="R344" s="399" t="str">
        <f t="shared" si="87"/>
        <v>industry-elec-and-hydrogen.html</v>
      </c>
      <c r="S344" s="439"/>
      <c r="T344" s="56"/>
    </row>
    <row r="345" spans="1:20" ht="135">
      <c r="A345" s="77" t="str">
        <f t="shared" si="88"/>
        <v>Industry</v>
      </c>
      <c r="B345" s="77" t="str">
        <f t="shared" si="85"/>
        <v>Electrification + Hydrogen</v>
      </c>
      <c r="C345" s="77" t="str">
        <f t="shared" si="85"/>
        <v>Fraction of Industrial Fuel Use Shifted to Other Fuels</v>
      </c>
      <c r="D345" s="11" t="s">
        <v>147</v>
      </c>
      <c r="E345" s="56" t="s">
        <v>2645</v>
      </c>
      <c r="F345" s="11" t="s">
        <v>2657</v>
      </c>
      <c r="G345" s="56" t="s">
        <v>2649</v>
      </c>
      <c r="H345" s="57">
        <v>405</v>
      </c>
      <c r="I345" s="56" t="s">
        <v>49</v>
      </c>
      <c r="J345" s="77" t="str">
        <f t="shared" si="89"/>
        <v>Electrification + Hydrogen</v>
      </c>
      <c r="K345" s="77" t="str">
        <f t="shared" si="89"/>
        <v>indst fuel type shifting</v>
      </c>
      <c r="L345" s="356">
        <f t="shared" si="89"/>
        <v>0</v>
      </c>
      <c r="M345" s="356">
        <f t="shared" si="89"/>
        <v>1</v>
      </c>
      <c r="N345" s="356">
        <f t="shared" si="89"/>
        <v>0.01</v>
      </c>
      <c r="O345" s="77" t="str">
        <f t="shared" si="89"/>
        <v>% of fuel shifted</v>
      </c>
      <c r="P345" s="439" t="s">
        <v>3441</v>
      </c>
      <c r="Q345" s="77" t="str">
        <f t="shared" si="87"/>
        <v>industry-ag-main.html#fuel-switching</v>
      </c>
      <c r="R345" s="399" t="str">
        <f t="shared" si="87"/>
        <v>industry-elec-and-hydrogen.html</v>
      </c>
      <c r="S345" s="439"/>
      <c r="T345" s="56"/>
    </row>
    <row r="346" spans="1:20" ht="30">
      <c r="A346" s="77" t="str">
        <f t="shared" si="88"/>
        <v>Industry</v>
      </c>
      <c r="B346" s="77" t="str">
        <f t="shared" si="85"/>
        <v>Electrification + Hydrogen</v>
      </c>
      <c r="C346" s="77" t="str">
        <f t="shared" si="85"/>
        <v>Fraction of Industrial Fuel Use Shifted to Other Fuels</v>
      </c>
      <c r="D346" s="11" t="s">
        <v>147</v>
      </c>
      <c r="E346" s="56" t="s">
        <v>2646</v>
      </c>
      <c r="F346" s="11" t="s">
        <v>2657</v>
      </c>
      <c r="G346" s="56" t="s">
        <v>2652</v>
      </c>
      <c r="H346" s="57">
        <v>406</v>
      </c>
      <c r="I346" s="56" t="s">
        <v>50</v>
      </c>
      <c r="J346" s="77" t="str">
        <f t="shared" si="89"/>
        <v>Electrification + Hydrogen</v>
      </c>
      <c r="K346" s="77" t="str">
        <f t="shared" si="89"/>
        <v>indst fuel type shifting</v>
      </c>
      <c r="L346" s="356">
        <f t="shared" si="89"/>
        <v>0</v>
      </c>
      <c r="M346" s="356">
        <f t="shared" si="89"/>
        <v>1</v>
      </c>
      <c r="N346" s="356">
        <f t="shared" si="89"/>
        <v>0.01</v>
      </c>
      <c r="O346" s="77" t="str">
        <f t="shared" si="89"/>
        <v>% of fuel shifted</v>
      </c>
      <c r="P346" s="439"/>
      <c r="Q346" s="77" t="str">
        <f t="shared" si="87"/>
        <v>industry-ag-main.html#fuel-switching</v>
      </c>
      <c r="R346" s="399" t="str">
        <f t="shared" si="87"/>
        <v>industry-elec-and-hydrogen.html</v>
      </c>
      <c r="S346" s="439"/>
      <c r="T346" s="56"/>
    </row>
    <row r="347" spans="1:20" ht="30">
      <c r="A347" s="77" t="str">
        <f t="shared" si="88"/>
        <v>Industry</v>
      </c>
      <c r="B347" s="77" t="str">
        <f t="shared" si="85"/>
        <v>Electrification + Hydrogen</v>
      </c>
      <c r="C347" s="77" t="str">
        <f t="shared" si="85"/>
        <v>Fraction of Industrial Fuel Use Shifted to Other Fuels</v>
      </c>
      <c r="D347" s="11" t="s">
        <v>147</v>
      </c>
      <c r="E347" s="56" t="s">
        <v>3083</v>
      </c>
      <c r="F347" s="11" t="s">
        <v>2657</v>
      </c>
      <c r="G347" s="56" t="s">
        <v>3086</v>
      </c>
      <c r="H347" s="57">
        <v>407</v>
      </c>
      <c r="I347" s="56" t="s">
        <v>50</v>
      </c>
      <c r="J347" s="77" t="str">
        <f t="shared" si="89"/>
        <v>Electrification + Hydrogen</v>
      </c>
      <c r="K347" s="77" t="str">
        <f t="shared" si="89"/>
        <v>indst fuel type shifting</v>
      </c>
      <c r="L347" s="356">
        <f t="shared" si="89"/>
        <v>0</v>
      </c>
      <c r="M347" s="356">
        <f t="shared" si="89"/>
        <v>1</v>
      </c>
      <c r="N347" s="356">
        <f t="shared" si="89"/>
        <v>0.01</v>
      </c>
      <c r="O347" s="77" t="str">
        <f t="shared" si="89"/>
        <v>% of fuel shifted</v>
      </c>
      <c r="P347" s="439"/>
      <c r="Q347" s="77" t="str">
        <f t="shared" si="87"/>
        <v>industry-ag-main.html#fuel-switching</v>
      </c>
      <c r="R347" s="399" t="str">
        <f t="shared" si="87"/>
        <v>industry-elec-and-hydrogen.html</v>
      </c>
      <c r="S347" s="439"/>
      <c r="T347" s="56"/>
    </row>
    <row r="348" spans="1:20" ht="150">
      <c r="A348" s="77" t="str">
        <f t="shared" si="88"/>
        <v>Industry</v>
      </c>
      <c r="B348" s="77" t="str">
        <f t="shared" si="85"/>
        <v>Electrification + Hydrogen</v>
      </c>
      <c r="C348" s="77" t="str">
        <f t="shared" si="85"/>
        <v>Fraction of Industrial Fuel Use Shifted to Other Fuels</v>
      </c>
      <c r="D348" s="11" t="s">
        <v>147</v>
      </c>
      <c r="E348" s="56" t="s">
        <v>3084</v>
      </c>
      <c r="F348" s="11" t="s">
        <v>2657</v>
      </c>
      <c r="G348" s="56" t="s">
        <v>3088</v>
      </c>
      <c r="H348" s="57">
        <v>408</v>
      </c>
      <c r="I348" s="56" t="s">
        <v>49</v>
      </c>
      <c r="J348" s="77" t="str">
        <f t="shared" si="89"/>
        <v>Electrification + Hydrogen</v>
      </c>
      <c r="K348" s="77" t="str">
        <f t="shared" si="89"/>
        <v>indst fuel type shifting</v>
      </c>
      <c r="L348" s="356">
        <f t="shared" si="89"/>
        <v>0</v>
      </c>
      <c r="M348" s="356">
        <f t="shared" si="89"/>
        <v>1</v>
      </c>
      <c r="N348" s="356">
        <f t="shared" si="89"/>
        <v>0.01</v>
      </c>
      <c r="O348" s="77" t="str">
        <f t="shared" si="89"/>
        <v>% of fuel shifted</v>
      </c>
      <c r="P348" s="439" t="s">
        <v>3442</v>
      </c>
      <c r="Q348" s="77" t="str">
        <f t="shared" si="87"/>
        <v>industry-ag-main.html#fuel-switching</v>
      </c>
      <c r="R348" s="399" t="str">
        <f t="shared" si="87"/>
        <v>industry-elec-and-hydrogen.html</v>
      </c>
      <c r="S348" s="439"/>
      <c r="T348" s="56"/>
    </row>
    <row r="349" spans="1:20" ht="150">
      <c r="A349" s="77" t="str">
        <f t="shared" si="88"/>
        <v>Industry</v>
      </c>
      <c r="B349" s="77" t="str">
        <f t="shared" si="85"/>
        <v>Electrification + Hydrogen</v>
      </c>
      <c r="C349" s="77" t="str">
        <f t="shared" si="85"/>
        <v>Fraction of Industrial Fuel Use Shifted to Other Fuels</v>
      </c>
      <c r="D349" s="11" t="s">
        <v>147</v>
      </c>
      <c r="E349" s="56" t="s">
        <v>3085</v>
      </c>
      <c r="F349" s="11" t="s">
        <v>2657</v>
      </c>
      <c r="G349" s="56" t="s">
        <v>3089</v>
      </c>
      <c r="H349" s="57">
        <v>409</v>
      </c>
      <c r="I349" s="56" t="s">
        <v>49</v>
      </c>
      <c r="J349" s="77" t="str">
        <f t="shared" si="89"/>
        <v>Electrification + Hydrogen</v>
      </c>
      <c r="K349" s="77" t="str">
        <f t="shared" si="89"/>
        <v>indst fuel type shifting</v>
      </c>
      <c r="L349" s="356">
        <f t="shared" si="89"/>
        <v>0</v>
      </c>
      <c r="M349" s="356">
        <f t="shared" si="89"/>
        <v>1</v>
      </c>
      <c r="N349" s="356">
        <f t="shared" si="89"/>
        <v>0.01</v>
      </c>
      <c r="O349" s="77" t="str">
        <f t="shared" si="89"/>
        <v>% of fuel shifted</v>
      </c>
      <c r="P349" s="439" t="s">
        <v>3443</v>
      </c>
      <c r="Q349" s="77" t="str">
        <f t="shared" si="87"/>
        <v>industry-ag-main.html#fuel-switching</v>
      </c>
      <c r="R349" s="399" t="str">
        <f t="shared" si="87"/>
        <v>industry-elec-and-hydrogen.html</v>
      </c>
      <c r="S349" s="439"/>
      <c r="T349" s="56"/>
    </row>
    <row r="350" spans="1:20" ht="30">
      <c r="A350" s="77" t="str">
        <f t="shared" si="88"/>
        <v>Industry</v>
      </c>
      <c r="B350" s="77" t="str">
        <f t="shared" si="85"/>
        <v>Electrification + Hydrogen</v>
      </c>
      <c r="C350" s="77" t="str">
        <f t="shared" si="85"/>
        <v>Fraction of Industrial Fuel Use Shifted to Other Fuels</v>
      </c>
      <c r="D350" s="11" t="s">
        <v>147</v>
      </c>
      <c r="E350" s="56" t="s">
        <v>3082</v>
      </c>
      <c r="F350" s="11" t="s">
        <v>2657</v>
      </c>
      <c r="G350" s="56" t="s">
        <v>3087</v>
      </c>
      <c r="H350" s="57">
        <v>410</v>
      </c>
      <c r="I350" s="56" t="s">
        <v>50</v>
      </c>
      <c r="J350" s="77" t="str">
        <f t="shared" si="89"/>
        <v>Electrification + Hydrogen</v>
      </c>
      <c r="K350" s="77" t="str">
        <f t="shared" si="89"/>
        <v>indst fuel type shifting</v>
      </c>
      <c r="L350" s="356">
        <f t="shared" si="89"/>
        <v>0</v>
      </c>
      <c r="M350" s="356">
        <f t="shared" si="89"/>
        <v>1</v>
      </c>
      <c r="N350" s="356">
        <f t="shared" si="89"/>
        <v>0.01</v>
      </c>
      <c r="O350" s="77" t="str">
        <f t="shared" si="89"/>
        <v>% of fuel shifted</v>
      </c>
      <c r="P350" s="439"/>
      <c r="Q350" s="77" t="str">
        <f t="shared" si="87"/>
        <v>industry-ag-main.html#fuel-switching</v>
      </c>
      <c r="R350" s="399" t="str">
        <f t="shared" si="87"/>
        <v>industry-elec-and-hydrogen.html</v>
      </c>
      <c r="S350" s="439"/>
      <c r="T350" s="56"/>
    </row>
    <row r="351" spans="1:20" ht="30">
      <c r="A351" s="77" t="str">
        <f t="shared" si="88"/>
        <v>Industry</v>
      </c>
      <c r="B351" s="77" t="str">
        <f t="shared" si="85"/>
        <v>Electrification + Hydrogen</v>
      </c>
      <c r="C351" s="77" t="str">
        <f t="shared" si="85"/>
        <v>Fraction of Industrial Fuel Use Shifted to Other Fuels</v>
      </c>
      <c r="D351" s="11" t="s">
        <v>148</v>
      </c>
      <c r="E351" s="56" t="s">
        <v>2641</v>
      </c>
      <c r="F351" s="11" t="s">
        <v>2658</v>
      </c>
      <c r="G351" s="56" t="s">
        <v>2647</v>
      </c>
      <c r="H351" s="57">
        <v>411</v>
      </c>
      <c r="I351" s="56" t="s">
        <v>50</v>
      </c>
      <c r="J351" s="77" t="str">
        <f t="shared" si="89"/>
        <v>Electrification + Hydrogen</v>
      </c>
      <c r="K351" s="77" t="str">
        <f t="shared" si="89"/>
        <v>indst fuel type shifting</v>
      </c>
      <c r="L351" s="356">
        <f t="shared" si="89"/>
        <v>0</v>
      </c>
      <c r="M351" s="356">
        <f t="shared" si="89"/>
        <v>1</v>
      </c>
      <c r="N351" s="356">
        <f t="shared" si="89"/>
        <v>0.01</v>
      </c>
      <c r="O351" s="77" t="str">
        <f t="shared" si="89"/>
        <v>% of fuel shifted</v>
      </c>
      <c r="P351" s="439"/>
      <c r="Q351" s="77" t="str">
        <f t="shared" si="87"/>
        <v>industry-ag-main.html#fuel-switching</v>
      </c>
      <c r="R351" s="399" t="str">
        <f t="shared" si="87"/>
        <v>industry-elec-and-hydrogen.html</v>
      </c>
      <c r="S351" s="439"/>
      <c r="T351" s="56"/>
    </row>
    <row r="352" spans="1:20" ht="135">
      <c r="A352" s="77" t="str">
        <f t="shared" si="88"/>
        <v>Industry</v>
      </c>
      <c r="B352" s="77" t="str">
        <f t="shared" si="85"/>
        <v>Electrification + Hydrogen</v>
      </c>
      <c r="C352" s="77" t="str">
        <f t="shared" si="85"/>
        <v>Fraction of Industrial Fuel Use Shifted to Other Fuels</v>
      </c>
      <c r="D352" s="11" t="s">
        <v>148</v>
      </c>
      <c r="E352" s="56" t="s">
        <v>2642</v>
      </c>
      <c r="F352" s="11" t="s">
        <v>2658</v>
      </c>
      <c r="G352" s="56" t="s">
        <v>2650</v>
      </c>
      <c r="H352" s="57">
        <v>412</v>
      </c>
      <c r="I352" s="56" t="s">
        <v>49</v>
      </c>
      <c r="J352" s="77" t="str">
        <f t="shared" si="89"/>
        <v>Electrification + Hydrogen</v>
      </c>
      <c r="K352" s="77" t="str">
        <f t="shared" si="89"/>
        <v>indst fuel type shifting</v>
      </c>
      <c r="L352" s="356">
        <f t="shared" si="89"/>
        <v>0</v>
      </c>
      <c r="M352" s="356">
        <f t="shared" si="89"/>
        <v>1</v>
      </c>
      <c r="N352" s="356">
        <f t="shared" si="89"/>
        <v>0.01</v>
      </c>
      <c r="O352" s="77" t="str">
        <f t="shared" si="89"/>
        <v>% of fuel shifted</v>
      </c>
      <c r="P352" s="439" t="s">
        <v>3444</v>
      </c>
      <c r="Q352" s="77" t="str">
        <f t="shared" si="87"/>
        <v>industry-ag-main.html#fuel-switching</v>
      </c>
      <c r="R352" s="399" t="str">
        <f t="shared" si="87"/>
        <v>industry-elec-and-hydrogen.html</v>
      </c>
      <c r="S352" s="439"/>
      <c r="T352" s="56"/>
    </row>
    <row r="353" spans="1:20" ht="135">
      <c r="A353" s="77" t="str">
        <f t="shared" si="88"/>
        <v>Industry</v>
      </c>
      <c r="B353" s="77" t="str">
        <f t="shared" si="85"/>
        <v>Electrification + Hydrogen</v>
      </c>
      <c r="C353" s="77" t="str">
        <f t="shared" si="85"/>
        <v>Fraction of Industrial Fuel Use Shifted to Other Fuels</v>
      </c>
      <c r="D353" s="11" t="s">
        <v>148</v>
      </c>
      <c r="E353" s="56" t="s">
        <v>2643</v>
      </c>
      <c r="F353" s="11" t="s">
        <v>2658</v>
      </c>
      <c r="G353" s="56" t="s">
        <v>2651</v>
      </c>
      <c r="H353" s="57">
        <v>413</v>
      </c>
      <c r="I353" s="56" t="s">
        <v>49</v>
      </c>
      <c r="J353" s="77" t="str">
        <f t="shared" si="89"/>
        <v>Electrification + Hydrogen</v>
      </c>
      <c r="K353" s="77" t="str">
        <f t="shared" si="89"/>
        <v>indst fuel type shifting</v>
      </c>
      <c r="L353" s="356">
        <f t="shared" si="89"/>
        <v>0</v>
      </c>
      <c r="M353" s="356">
        <f t="shared" si="89"/>
        <v>1</v>
      </c>
      <c r="N353" s="356">
        <f t="shared" si="89"/>
        <v>0.01</v>
      </c>
      <c r="O353" s="77" t="str">
        <f t="shared" si="89"/>
        <v>% of fuel shifted</v>
      </c>
      <c r="P353" s="439" t="s">
        <v>3445</v>
      </c>
      <c r="Q353" s="77" t="str">
        <f t="shared" si="87"/>
        <v>industry-ag-main.html#fuel-switching</v>
      </c>
      <c r="R353" s="399" t="str">
        <f t="shared" si="87"/>
        <v>industry-elec-and-hydrogen.html</v>
      </c>
      <c r="S353" s="439"/>
      <c r="T353" s="56"/>
    </row>
    <row r="354" spans="1:20" ht="30">
      <c r="A354" s="77" t="str">
        <f t="shared" si="88"/>
        <v>Industry</v>
      </c>
      <c r="B354" s="77" t="str">
        <f t="shared" si="88"/>
        <v>Electrification + Hydrogen</v>
      </c>
      <c r="C354" s="77" t="str">
        <f t="shared" si="88"/>
        <v>Fraction of Industrial Fuel Use Shifted to Other Fuels</v>
      </c>
      <c r="D354" s="11" t="s">
        <v>148</v>
      </c>
      <c r="E354" s="56" t="s">
        <v>2644</v>
      </c>
      <c r="F354" s="11" t="s">
        <v>2658</v>
      </c>
      <c r="G354" s="56" t="s">
        <v>2648</v>
      </c>
      <c r="H354" s="57">
        <v>414</v>
      </c>
      <c r="I354" s="56" t="s">
        <v>50</v>
      </c>
      <c r="J354" s="77" t="str">
        <f t="shared" si="89"/>
        <v>Electrification + Hydrogen</v>
      </c>
      <c r="K354" s="77" t="str">
        <f t="shared" si="89"/>
        <v>indst fuel type shifting</v>
      </c>
      <c r="L354" s="356">
        <f t="shared" si="89"/>
        <v>0</v>
      </c>
      <c r="M354" s="356">
        <f t="shared" si="89"/>
        <v>1</v>
      </c>
      <c r="N354" s="356">
        <f t="shared" si="89"/>
        <v>0.01</v>
      </c>
      <c r="O354" s="77" t="str">
        <f t="shared" si="89"/>
        <v>% of fuel shifted</v>
      </c>
      <c r="P354" s="439"/>
      <c r="Q354" s="77" t="str">
        <f t="shared" si="87"/>
        <v>industry-ag-main.html#fuel-switching</v>
      </c>
      <c r="R354" s="399" t="str">
        <f t="shared" si="87"/>
        <v>industry-elec-and-hydrogen.html</v>
      </c>
      <c r="S354" s="439"/>
      <c r="T354" s="56"/>
    </row>
    <row r="355" spans="1:20" ht="135">
      <c r="A355" s="77" t="str">
        <f t="shared" si="88"/>
        <v>Industry</v>
      </c>
      <c r="B355" s="77" t="str">
        <f t="shared" si="88"/>
        <v>Electrification + Hydrogen</v>
      </c>
      <c r="C355" s="77" t="str">
        <f t="shared" si="88"/>
        <v>Fraction of Industrial Fuel Use Shifted to Other Fuels</v>
      </c>
      <c r="D355" s="11" t="s">
        <v>148</v>
      </c>
      <c r="E355" s="56" t="s">
        <v>2645</v>
      </c>
      <c r="F355" s="11" t="s">
        <v>2658</v>
      </c>
      <c r="G355" s="56" t="s">
        <v>2649</v>
      </c>
      <c r="H355" s="57">
        <v>415</v>
      </c>
      <c r="I355" s="56" t="s">
        <v>49</v>
      </c>
      <c r="J355" s="77" t="str">
        <f t="shared" si="89"/>
        <v>Electrification + Hydrogen</v>
      </c>
      <c r="K355" s="77" t="str">
        <f t="shared" si="89"/>
        <v>indst fuel type shifting</v>
      </c>
      <c r="L355" s="356">
        <f t="shared" si="89"/>
        <v>0</v>
      </c>
      <c r="M355" s="356">
        <f t="shared" si="89"/>
        <v>1</v>
      </c>
      <c r="N355" s="356">
        <f t="shared" si="89"/>
        <v>0.01</v>
      </c>
      <c r="O355" s="77" t="str">
        <f t="shared" si="89"/>
        <v>% of fuel shifted</v>
      </c>
      <c r="P355" s="439" t="s">
        <v>3446</v>
      </c>
      <c r="Q355" s="77" t="str">
        <f t="shared" si="87"/>
        <v>industry-ag-main.html#fuel-switching</v>
      </c>
      <c r="R355" s="399" t="str">
        <f t="shared" si="87"/>
        <v>industry-elec-and-hydrogen.html</v>
      </c>
      <c r="S355" s="439"/>
      <c r="T355" s="56"/>
    </row>
    <row r="356" spans="1:20" ht="30">
      <c r="A356" s="77" t="str">
        <f t="shared" ref="A356:C400" si="90">A$321</f>
        <v>Industry</v>
      </c>
      <c r="B356" s="77" t="str">
        <f t="shared" si="90"/>
        <v>Electrification + Hydrogen</v>
      </c>
      <c r="C356" s="77" t="str">
        <f t="shared" si="90"/>
        <v>Fraction of Industrial Fuel Use Shifted to Other Fuels</v>
      </c>
      <c r="D356" s="11" t="s">
        <v>148</v>
      </c>
      <c r="E356" s="56" t="s">
        <v>2646</v>
      </c>
      <c r="F356" s="11" t="s">
        <v>2658</v>
      </c>
      <c r="G356" s="56" t="s">
        <v>2652</v>
      </c>
      <c r="H356" s="57">
        <v>416</v>
      </c>
      <c r="I356" s="56" t="s">
        <v>50</v>
      </c>
      <c r="J356" s="77" t="str">
        <f t="shared" si="89"/>
        <v>Electrification + Hydrogen</v>
      </c>
      <c r="K356" s="77" t="str">
        <f t="shared" si="89"/>
        <v>indst fuel type shifting</v>
      </c>
      <c r="L356" s="356">
        <f t="shared" si="89"/>
        <v>0</v>
      </c>
      <c r="M356" s="356">
        <f t="shared" si="89"/>
        <v>1</v>
      </c>
      <c r="N356" s="356">
        <f t="shared" si="89"/>
        <v>0.01</v>
      </c>
      <c r="O356" s="77" t="str">
        <f t="shared" si="89"/>
        <v>% of fuel shifted</v>
      </c>
      <c r="P356" s="439"/>
      <c r="Q356" s="77" t="str">
        <f t="shared" si="87"/>
        <v>industry-ag-main.html#fuel-switching</v>
      </c>
      <c r="R356" s="399" t="str">
        <f t="shared" si="87"/>
        <v>industry-elec-and-hydrogen.html</v>
      </c>
      <c r="S356" s="439"/>
      <c r="T356" s="56"/>
    </row>
    <row r="357" spans="1:20" ht="30">
      <c r="A357" s="77" t="str">
        <f t="shared" si="90"/>
        <v>Industry</v>
      </c>
      <c r="B357" s="77" t="str">
        <f t="shared" si="90"/>
        <v>Electrification + Hydrogen</v>
      </c>
      <c r="C357" s="77" t="str">
        <f t="shared" si="90"/>
        <v>Fraction of Industrial Fuel Use Shifted to Other Fuels</v>
      </c>
      <c r="D357" s="11" t="s">
        <v>148</v>
      </c>
      <c r="E357" s="56" t="s">
        <v>3083</v>
      </c>
      <c r="F357" s="11" t="s">
        <v>2658</v>
      </c>
      <c r="G357" s="56" t="s">
        <v>3086</v>
      </c>
      <c r="H357" s="57">
        <v>417</v>
      </c>
      <c r="I357" s="56" t="s">
        <v>50</v>
      </c>
      <c r="J357" s="77" t="str">
        <f t="shared" si="89"/>
        <v>Electrification + Hydrogen</v>
      </c>
      <c r="K357" s="77" t="str">
        <f t="shared" si="89"/>
        <v>indst fuel type shifting</v>
      </c>
      <c r="L357" s="356">
        <f t="shared" si="89"/>
        <v>0</v>
      </c>
      <c r="M357" s="356">
        <f t="shared" si="89"/>
        <v>1</v>
      </c>
      <c r="N357" s="356">
        <f t="shared" si="89"/>
        <v>0.01</v>
      </c>
      <c r="O357" s="77" t="str">
        <f t="shared" si="89"/>
        <v>% of fuel shifted</v>
      </c>
      <c r="P357" s="439"/>
      <c r="Q357" s="77" t="str">
        <f t="shared" si="87"/>
        <v>industry-ag-main.html#fuel-switching</v>
      </c>
      <c r="R357" s="399" t="str">
        <f t="shared" si="87"/>
        <v>industry-elec-and-hydrogen.html</v>
      </c>
      <c r="S357" s="439"/>
      <c r="T357" s="56"/>
    </row>
    <row r="358" spans="1:20" ht="150">
      <c r="A358" s="77" t="str">
        <f t="shared" si="90"/>
        <v>Industry</v>
      </c>
      <c r="B358" s="77" t="str">
        <f t="shared" si="90"/>
        <v>Electrification + Hydrogen</v>
      </c>
      <c r="C358" s="77" t="str">
        <f t="shared" si="90"/>
        <v>Fraction of Industrial Fuel Use Shifted to Other Fuels</v>
      </c>
      <c r="D358" s="11" t="s">
        <v>148</v>
      </c>
      <c r="E358" s="56" t="s">
        <v>3084</v>
      </c>
      <c r="F358" s="11" t="s">
        <v>2658</v>
      </c>
      <c r="G358" s="56" t="s">
        <v>3088</v>
      </c>
      <c r="H358" s="57">
        <v>418</v>
      </c>
      <c r="I358" s="56" t="s">
        <v>49</v>
      </c>
      <c r="J358" s="77" t="str">
        <f t="shared" si="89"/>
        <v>Electrification + Hydrogen</v>
      </c>
      <c r="K358" s="77" t="str">
        <f t="shared" si="89"/>
        <v>indst fuel type shifting</v>
      </c>
      <c r="L358" s="356">
        <f t="shared" si="89"/>
        <v>0</v>
      </c>
      <c r="M358" s="356">
        <f t="shared" si="89"/>
        <v>1</v>
      </c>
      <c r="N358" s="356">
        <f t="shared" si="89"/>
        <v>0.01</v>
      </c>
      <c r="O358" s="77" t="str">
        <f t="shared" si="89"/>
        <v>% of fuel shifted</v>
      </c>
      <c r="P358" s="439" t="s">
        <v>3447</v>
      </c>
      <c r="Q358" s="77" t="str">
        <f t="shared" si="87"/>
        <v>industry-ag-main.html#fuel-switching</v>
      </c>
      <c r="R358" s="399" t="str">
        <f t="shared" si="87"/>
        <v>industry-elec-and-hydrogen.html</v>
      </c>
      <c r="S358" s="439"/>
      <c r="T358" s="56"/>
    </row>
    <row r="359" spans="1:20" ht="150">
      <c r="A359" s="77" t="str">
        <f t="shared" si="90"/>
        <v>Industry</v>
      </c>
      <c r="B359" s="77" t="str">
        <f t="shared" si="90"/>
        <v>Electrification + Hydrogen</v>
      </c>
      <c r="C359" s="77" t="str">
        <f t="shared" si="90"/>
        <v>Fraction of Industrial Fuel Use Shifted to Other Fuels</v>
      </c>
      <c r="D359" s="11" t="s">
        <v>148</v>
      </c>
      <c r="E359" s="56" t="s">
        <v>3085</v>
      </c>
      <c r="F359" s="11" t="s">
        <v>2658</v>
      </c>
      <c r="G359" s="56" t="s">
        <v>3089</v>
      </c>
      <c r="H359" s="57">
        <v>419</v>
      </c>
      <c r="I359" s="56" t="s">
        <v>49</v>
      </c>
      <c r="J359" s="77" t="str">
        <f t="shared" si="89"/>
        <v>Electrification + Hydrogen</v>
      </c>
      <c r="K359" s="77" t="str">
        <f t="shared" si="89"/>
        <v>indst fuel type shifting</v>
      </c>
      <c r="L359" s="356">
        <f t="shared" si="89"/>
        <v>0</v>
      </c>
      <c r="M359" s="356">
        <f t="shared" si="89"/>
        <v>1</v>
      </c>
      <c r="N359" s="356">
        <f t="shared" si="89"/>
        <v>0.01</v>
      </c>
      <c r="O359" s="77" t="str">
        <f t="shared" si="89"/>
        <v>% of fuel shifted</v>
      </c>
      <c r="P359" s="439" t="s">
        <v>3448</v>
      </c>
      <c r="Q359" s="77" t="str">
        <f t="shared" si="87"/>
        <v>industry-ag-main.html#fuel-switching</v>
      </c>
      <c r="R359" s="399" t="str">
        <f t="shared" si="87"/>
        <v>industry-elec-and-hydrogen.html</v>
      </c>
      <c r="S359" s="439"/>
      <c r="T359" s="56"/>
    </row>
    <row r="360" spans="1:20" ht="30">
      <c r="A360" s="77" t="str">
        <f t="shared" si="90"/>
        <v>Industry</v>
      </c>
      <c r="B360" s="77" t="str">
        <f t="shared" si="90"/>
        <v>Electrification + Hydrogen</v>
      </c>
      <c r="C360" s="77" t="str">
        <f t="shared" si="90"/>
        <v>Fraction of Industrial Fuel Use Shifted to Other Fuels</v>
      </c>
      <c r="D360" s="11" t="s">
        <v>148</v>
      </c>
      <c r="E360" s="56" t="s">
        <v>3082</v>
      </c>
      <c r="F360" s="11" t="s">
        <v>2658</v>
      </c>
      <c r="G360" s="56" t="s">
        <v>3087</v>
      </c>
      <c r="H360" s="57">
        <v>420</v>
      </c>
      <c r="I360" s="56" t="s">
        <v>50</v>
      </c>
      <c r="J360" s="77" t="str">
        <f t="shared" si="89"/>
        <v>Electrification + Hydrogen</v>
      </c>
      <c r="K360" s="77" t="str">
        <f t="shared" si="89"/>
        <v>indst fuel type shifting</v>
      </c>
      <c r="L360" s="356">
        <f t="shared" si="89"/>
        <v>0</v>
      </c>
      <c r="M360" s="356">
        <f t="shared" si="89"/>
        <v>1</v>
      </c>
      <c r="N360" s="356">
        <f t="shared" si="89"/>
        <v>0.01</v>
      </c>
      <c r="O360" s="77" t="str">
        <f t="shared" si="89"/>
        <v>% of fuel shifted</v>
      </c>
      <c r="P360" s="439"/>
      <c r="Q360" s="77" t="str">
        <f t="shared" si="87"/>
        <v>industry-ag-main.html#fuel-switching</v>
      </c>
      <c r="R360" s="399" t="str">
        <f t="shared" si="87"/>
        <v>industry-elec-and-hydrogen.html</v>
      </c>
      <c r="S360" s="439"/>
      <c r="T360" s="56"/>
    </row>
    <row r="361" spans="1:20" ht="30">
      <c r="A361" s="77" t="str">
        <f t="shared" si="90"/>
        <v>Industry</v>
      </c>
      <c r="B361" s="77" t="str">
        <f t="shared" si="90"/>
        <v>Electrification + Hydrogen</v>
      </c>
      <c r="C361" s="77" t="str">
        <f t="shared" si="90"/>
        <v>Fraction of Industrial Fuel Use Shifted to Other Fuels</v>
      </c>
      <c r="D361" s="11" t="s">
        <v>2730</v>
      </c>
      <c r="E361" s="56" t="s">
        <v>2641</v>
      </c>
      <c r="F361" s="56" t="s">
        <v>3165</v>
      </c>
      <c r="G361" s="56" t="s">
        <v>2647</v>
      </c>
      <c r="H361" s="57">
        <v>421</v>
      </c>
      <c r="I361" s="56" t="s">
        <v>50</v>
      </c>
      <c r="J361" s="77" t="str">
        <f t="shared" si="89"/>
        <v>Electrification + Hydrogen</v>
      </c>
      <c r="K361" s="77" t="str">
        <f t="shared" si="89"/>
        <v>indst fuel type shifting</v>
      </c>
      <c r="L361" s="356">
        <f t="shared" si="89"/>
        <v>0</v>
      </c>
      <c r="M361" s="356">
        <f t="shared" si="89"/>
        <v>1</v>
      </c>
      <c r="N361" s="356">
        <f t="shared" si="89"/>
        <v>0.01</v>
      </c>
      <c r="O361" s="77" t="str">
        <f t="shared" si="89"/>
        <v>% of fuel shifted</v>
      </c>
      <c r="P361" s="439"/>
      <c r="Q361" s="77" t="str">
        <f t="shared" si="87"/>
        <v>industry-ag-main.html#fuel-switching</v>
      </c>
      <c r="R361" s="399" t="str">
        <f t="shared" si="87"/>
        <v>industry-elec-and-hydrogen.html</v>
      </c>
      <c r="S361" s="439"/>
      <c r="T361" s="56"/>
    </row>
    <row r="362" spans="1:20" ht="135">
      <c r="A362" s="77" t="str">
        <f t="shared" si="90"/>
        <v>Industry</v>
      </c>
      <c r="B362" s="77" t="str">
        <f t="shared" si="90"/>
        <v>Electrification + Hydrogen</v>
      </c>
      <c r="C362" s="77" t="str">
        <f t="shared" si="90"/>
        <v>Fraction of Industrial Fuel Use Shifted to Other Fuels</v>
      </c>
      <c r="D362" s="11" t="s">
        <v>2730</v>
      </c>
      <c r="E362" s="56" t="s">
        <v>2642</v>
      </c>
      <c r="F362" s="56" t="s">
        <v>3165</v>
      </c>
      <c r="G362" s="56" t="s">
        <v>2650</v>
      </c>
      <c r="H362" s="57">
        <v>422</v>
      </c>
      <c r="I362" s="56" t="s">
        <v>49</v>
      </c>
      <c r="J362" s="77" t="str">
        <f t="shared" si="89"/>
        <v>Electrification + Hydrogen</v>
      </c>
      <c r="K362" s="77" t="str">
        <f t="shared" si="89"/>
        <v>indst fuel type shifting</v>
      </c>
      <c r="L362" s="356">
        <f t="shared" si="89"/>
        <v>0</v>
      </c>
      <c r="M362" s="356">
        <f t="shared" si="89"/>
        <v>1</v>
      </c>
      <c r="N362" s="356">
        <f t="shared" si="89"/>
        <v>0.01</v>
      </c>
      <c r="O362" s="77" t="str">
        <f t="shared" si="89"/>
        <v>% of fuel shifted</v>
      </c>
      <c r="P362" s="439" t="s">
        <v>3449</v>
      </c>
      <c r="Q362" s="77" t="str">
        <f t="shared" si="87"/>
        <v>industry-ag-main.html#fuel-switching</v>
      </c>
      <c r="R362" s="399" t="str">
        <f t="shared" si="87"/>
        <v>industry-elec-and-hydrogen.html</v>
      </c>
      <c r="S362" s="439"/>
      <c r="T362" s="56"/>
    </row>
    <row r="363" spans="1:20" ht="135">
      <c r="A363" s="77" t="str">
        <f t="shared" si="90"/>
        <v>Industry</v>
      </c>
      <c r="B363" s="77" t="str">
        <f t="shared" si="90"/>
        <v>Electrification + Hydrogen</v>
      </c>
      <c r="C363" s="77" t="str">
        <f t="shared" si="90"/>
        <v>Fraction of Industrial Fuel Use Shifted to Other Fuels</v>
      </c>
      <c r="D363" s="11" t="s">
        <v>2730</v>
      </c>
      <c r="E363" s="56" t="s">
        <v>2643</v>
      </c>
      <c r="F363" s="56" t="s">
        <v>3165</v>
      </c>
      <c r="G363" s="56" t="s">
        <v>2651</v>
      </c>
      <c r="H363" s="57">
        <v>423</v>
      </c>
      <c r="I363" s="56" t="s">
        <v>49</v>
      </c>
      <c r="J363" s="77" t="str">
        <f t="shared" si="89"/>
        <v>Electrification + Hydrogen</v>
      </c>
      <c r="K363" s="77" t="str">
        <f t="shared" si="89"/>
        <v>indst fuel type shifting</v>
      </c>
      <c r="L363" s="356">
        <f t="shared" si="89"/>
        <v>0</v>
      </c>
      <c r="M363" s="356">
        <f t="shared" si="89"/>
        <v>1</v>
      </c>
      <c r="N363" s="356">
        <f t="shared" si="89"/>
        <v>0.01</v>
      </c>
      <c r="O363" s="77" t="str">
        <f t="shared" si="89"/>
        <v>% of fuel shifted</v>
      </c>
      <c r="P363" s="439" t="s">
        <v>3450</v>
      </c>
      <c r="Q363" s="77" t="str">
        <f t="shared" si="87"/>
        <v>industry-ag-main.html#fuel-switching</v>
      </c>
      <c r="R363" s="399" t="str">
        <f t="shared" si="87"/>
        <v>industry-elec-and-hydrogen.html</v>
      </c>
      <c r="S363" s="439"/>
      <c r="T363" s="56"/>
    </row>
    <row r="364" spans="1:20" ht="30">
      <c r="A364" s="77" t="str">
        <f t="shared" si="90"/>
        <v>Industry</v>
      </c>
      <c r="B364" s="77" t="str">
        <f t="shared" si="90"/>
        <v>Electrification + Hydrogen</v>
      </c>
      <c r="C364" s="77" t="str">
        <f t="shared" si="90"/>
        <v>Fraction of Industrial Fuel Use Shifted to Other Fuels</v>
      </c>
      <c r="D364" s="11" t="s">
        <v>2730</v>
      </c>
      <c r="E364" s="56" t="s">
        <v>2644</v>
      </c>
      <c r="F364" s="56" t="s">
        <v>3165</v>
      </c>
      <c r="G364" s="56" t="s">
        <v>2648</v>
      </c>
      <c r="H364" s="57">
        <v>424</v>
      </c>
      <c r="I364" s="56" t="s">
        <v>50</v>
      </c>
      <c r="J364" s="77" t="str">
        <f t="shared" si="89"/>
        <v>Electrification + Hydrogen</v>
      </c>
      <c r="K364" s="77" t="str">
        <f t="shared" si="89"/>
        <v>indst fuel type shifting</v>
      </c>
      <c r="L364" s="356">
        <f t="shared" si="89"/>
        <v>0</v>
      </c>
      <c r="M364" s="356">
        <f t="shared" si="89"/>
        <v>1</v>
      </c>
      <c r="N364" s="356">
        <f t="shared" si="89"/>
        <v>0.01</v>
      </c>
      <c r="O364" s="77" t="str">
        <f t="shared" si="89"/>
        <v>% of fuel shifted</v>
      </c>
      <c r="P364" s="439"/>
      <c r="Q364" s="77" t="str">
        <f t="shared" si="87"/>
        <v>industry-ag-main.html#fuel-switching</v>
      </c>
      <c r="R364" s="399" t="str">
        <f t="shared" si="87"/>
        <v>industry-elec-and-hydrogen.html</v>
      </c>
      <c r="S364" s="439"/>
      <c r="T364" s="56"/>
    </row>
    <row r="365" spans="1:20" ht="135">
      <c r="A365" s="77" t="str">
        <f t="shared" si="90"/>
        <v>Industry</v>
      </c>
      <c r="B365" s="77" t="str">
        <f t="shared" si="90"/>
        <v>Electrification + Hydrogen</v>
      </c>
      <c r="C365" s="77" t="str">
        <f t="shared" si="90"/>
        <v>Fraction of Industrial Fuel Use Shifted to Other Fuels</v>
      </c>
      <c r="D365" s="11" t="s">
        <v>2730</v>
      </c>
      <c r="E365" s="56" t="s">
        <v>2645</v>
      </c>
      <c r="F365" s="56" t="s">
        <v>3165</v>
      </c>
      <c r="G365" s="56" t="s">
        <v>2649</v>
      </c>
      <c r="H365" s="57">
        <v>425</v>
      </c>
      <c r="I365" s="56" t="s">
        <v>49</v>
      </c>
      <c r="J365" s="77" t="str">
        <f t="shared" si="89"/>
        <v>Electrification + Hydrogen</v>
      </c>
      <c r="K365" s="77" t="str">
        <f t="shared" si="89"/>
        <v>indst fuel type shifting</v>
      </c>
      <c r="L365" s="356">
        <f t="shared" si="89"/>
        <v>0</v>
      </c>
      <c r="M365" s="356">
        <f t="shared" si="89"/>
        <v>1</v>
      </c>
      <c r="N365" s="356">
        <f t="shared" si="89"/>
        <v>0.01</v>
      </c>
      <c r="O365" s="77" t="str">
        <f t="shared" si="89"/>
        <v>% of fuel shifted</v>
      </c>
      <c r="P365" s="439" t="s">
        <v>3451</v>
      </c>
      <c r="Q365" s="77" t="str">
        <f t="shared" si="87"/>
        <v>industry-ag-main.html#fuel-switching</v>
      </c>
      <c r="R365" s="399" t="str">
        <f t="shared" si="87"/>
        <v>industry-elec-and-hydrogen.html</v>
      </c>
      <c r="S365" s="439"/>
      <c r="T365" s="56"/>
    </row>
    <row r="366" spans="1:20" ht="30">
      <c r="A366" s="77" t="str">
        <f t="shared" si="90"/>
        <v>Industry</v>
      </c>
      <c r="B366" s="77" t="str">
        <f t="shared" si="90"/>
        <v>Electrification + Hydrogen</v>
      </c>
      <c r="C366" s="77" t="str">
        <f t="shared" si="90"/>
        <v>Fraction of Industrial Fuel Use Shifted to Other Fuels</v>
      </c>
      <c r="D366" s="11" t="s">
        <v>2730</v>
      </c>
      <c r="E366" s="56" t="s">
        <v>2646</v>
      </c>
      <c r="F366" s="56" t="s">
        <v>3165</v>
      </c>
      <c r="G366" s="56" t="s">
        <v>2652</v>
      </c>
      <c r="H366" s="57">
        <v>426</v>
      </c>
      <c r="I366" s="56" t="s">
        <v>50</v>
      </c>
      <c r="J366" s="77" t="str">
        <f t="shared" si="89"/>
        <v>Electrification + Hydrogen</v>
      </c>
      <c r="K366" s="77" t="str">
        <f t="shared" si="89"/>
        <v>indst fuel type shifting</v>
      </c>
      <c r="L366" s="356">
        <f t="shared" si="89"/>
        <v>0</v>
      </c>
      <c r="M366" s="356">
        <f t="shared" si="89"/>
        <v>1</v>
      </c>
      <c r="N366" s="356">
        <f t="shared" si="89"/>
        <v>0.01</v>
      </c>
      <c r="O366" s="77" t="str">
        <f t="shared" si="89"/>
        <v>% of fuel shifted</v>
      </c>
      <c r="P366" s="439"/>
      <c r="Q366" s="77" t="str">
        <f t="shared" si="87"/>
        <v>industry-ag-main.html#fuel-switching</v>
      </c>
      <c r="R366" s="399" t="str">
        <f t="shared" si="87"/>
        <v>industry-elec-and-hydrogen.html</v>
      </c>
      <c r="S366" s="439"/>
      <c r="T366" s="56"/>
    </row>
    <row r="367" spans="1:20" ht="30">
      <c r="A367" s="77" t="str">
        <f t="shared" si="90"/>
        <v>Industry</v>
      </c>
      <c r="B367" s="77" t="str">
        <f t="shared" si="90"/>
        <v>Electrification + Hydrogen</v>
      </c>
      <c r="C367" s="77" t="str">
        <f t="shared" si="90"/>
        <v>Fraction of Industrial Fuel Use Shifted to Other Fuels</v>
      </c>
      <c r="D367" s="11" t="s">
        <v>2730</v>
      </c>
      <c r="E367" s="56" t="s">
        <v>3083</v>
      </c>
      <c r="F367" s="56" t="s">
        <v>3165</v>
      </c>
      <c r="G367" s="56" t="s">
        <v>3086</v>
      </c>
      <c r="H367" s="57">
        <v>427</v>
      </c>
      <c r="I367" s="56" t="s">
        <v>50</v>
      </c>
      <c r="J367" s="77" t="str">
        <f t="shared" si="89"/>
        <v>Electrification + Hydrogen</v>
      </c>
      <c r="K367" s="77" t="str">
        <f t="shared" si="89"/>
        <v>indst fuel type shifting</v>
      </c>
      <c r="L367" s="356">
        <f t="shared" si="89"/>
        <v>0</v>
      </c>
      <c r="M367" s="356">
        <f t="shared" si="89"/>
        <v>1</v>
      </c>
      <c r="N367" s="356">
        <f t="shared" si="89"/>
        <v>0.01</v>
      </c>
      <c r="O367" s="77" t="str">
        <f t="shared" si="89"/>
        <v>% of fuel shifted</v>
      </c>
      <c r="P367" s="439"/>
      <c r="Q367" s="77" t="str">
        <f t="shared" si="87"/>
        <v>industry-ag-main.html#fuel-switching</v>
      </c>
      <c r="R367" s="399" t="str">
        <f t="shared" si="87"/>
        <v>industry-elec-and-hydrogen.html</v>
      </c>
      <c r="S367" s="439"/>
      <c r="T367" s="56"/>
    </row>
    <row r="368" spans="1:20" ht="135">
      <c r="A368" s="77" t="str">
        <f t="shared" si="90"/>
        <v>Industry</v>
      </c>
      <c r="B368" s="77" t="str">
        <f t="shared" si="90"/>
        <v>Electrification + Hydrogen</v>
      </c>
      <c r="C368" s="77" t="str">
        <f t="shared" si="90"/>
        <v>Fraction of Industrial Fuel Use Shifted to Other Fuels</v>
      </c>
      <c r="D368" s="11" t="s">
        <v>2730</v>
      </c>
      <c r="E368" s="56" t="s">
        <v>3084</v>
      </c>
      <c r="F368" s="56" t="s">
        <v>3165</v>
      </c>
      <c r="G368" s="56" t="s">
        <v>3088</v>
      </c>
      <c r="H368" s="57">
        <v>428</v>
      </c>
      <c r="I368" s="56" t="s">
        <v>49</v>
      </c>
      <c r="J368" s="77" t="str">
        <f t="shared" si="89"/>
        <v>Electrification + Hydrogen</v>
      </c>
      <c r="K368" s="77" t="str">
        <f t="shared" si="89"/>
        <v>indst fuel type shifting</v>
      </c>
      <c r="L368" s="356">
        <f t="shared" si="89"/>
        <v>0</v>
      </c>
      <c r="M368" s="356">
        <f t="shared" si="89"/>
        <v>1</v>
      </c>
      <c r="N368" s="356">
        <f t="shared" si="89"/>
        <v>0.01</v>
      </c>
      <c r="O368" s="77" t="str">
        <f t="shared" si="89"/>
        <v>% of fuel shifted</v>
      </c>
      <c r="P368" s="439" t="s">
        <v>3452</v>
      </c>
      <c r="Q368" s="77" t="str">
        <f t="shared" si="87"/>
        <v>industry-ag-main.html#fuel-switching</v>
      </c>
      <c r="R368" s="399" t="str">
        <f t="shared" si="87"/>
        <v>industry-elec-and-hydrogen.html</v>
      </c>
      <c r="S368" s="439"/>
      <c r="T368" s="56"/>
    </row>
    <row r="369" spans="1:20" ht="30">
      <c r="A369" s="77" t="str">
        <f t="shared" si="90"/>
        <v>Industry</v>
      </c>
      <c r="B369" s="77" t="str">
        <f t="shared" si="90"/>
        <v>Electrification + Hydrogen</v>
      </c>
      <c r="C369" s="77" t="str">
        <f t="shared" si="90"/>
        <v>Fraction of Industrial Fuel Use Shifted to Other Fuels</v>
      </c>
      <c r="D369" s="11" t="s">
        <v>2730</v>
      </c>
      <c r="E369" s="56" t="s">
        <v>3085</v>
      </c>
      <c r="F369" s="56" t="s">
        <v>3165</v>
      </c>
      <c r="G369" s="56" t="s">
        <v>3089</v>
      </c>
      <c r="H369" s="57">
        <v>464</v>
      </c>
      <c r="I369" s="56" t="s">
        <v>50</v>
      </c>
      <c r="J369" s="77" t="str">
        <f t="shared" si="89"/>
        <v>Electrification + Hydrogen</v>
      </c>
      <c r="K369" s="77" t="str">
        <f t="shared" si="89"/>
        <v>indst fuel type shifting</v>
      </c>
      <c r="L369" s="356">
        <f t="shared" si="89"/>
        <v>0</v>
      </c>
      <c r="M369" s="356">
        <f t="shared" ref="J369:O400" si="91">M$321</f>
        <v>1</v>
      </c>
      <c r="N369" s="356">
        <f t="shared" si="91"/>
        <v>0.01</v>
      </c>
      <c r="O369" s="77" t="str">
        <f t="shared" si="91"/>
        <v>% of fuel shifted</v>
      </c>
      <c r="P369" s="439"/>
      <c r="Q369" s="77" t="str">
        <f t="shared" si="87"/>
        <v>industry-ag-main.html#fuel-switching</v>
      </c>
      <c r="R369" s="399" t="str">
        <f t="shared" si="87"/>
        <v>industry-elec-and-hydrogen.html</v>
      </c>
      <c r="S369" s="439"/>
      <c r="T369" s="56"/>
    </row>
    <row r="370" spans="1:20" ht="30">
      <c r="A370" s="77" t="str">
        <f t="shared" si="90"/>
        <v>Industry</v>
      </c>
      <c r="B370" s="77" t="str">
        <f t="shared" si="90"/>
        <v>Electrification + Hydrogen</v>
      </c>
      <c r="C370" s="77" t="str">
        <f t="shared" si="90"/>
        <v>Fraction of Industrial Fuel Use Shifted to Other Fuels</v>
      </c>
      <c r="D370" s="11" t="s">
        <v>2730</v>
      </c>
      <c r="E370" s="56" t="s">
        <v>3082</v>
      </c>
      <c r="F370" s="56" t="s">
        <v>3165</v>
      </c>
      <c r="G370" s="56" t="s">
        <v>3087</v>
      </c>
      <c r="H370" s="57">
        <v>465</v>
      </c>
      <c r="I370" s="56" t="s">
        <v>50</v>
      </c>
      <c r="J370" s="77" t="str">
        <f t="shared" si="91"/>
        <v>Electrification + Hydrogen</v>
      </c>
      <c r="K370" s="77" t="str">
        <f t="shared" si="91"/>
        <v>indst fuel type shifting</v>
      </c>
      <c r="L370" s="356">
        <f t="shared" si="91"/>
        <v>0</v>
      </c>
      <c r="M370" s="356">
        <f t="shared" si="91"/>
        <v>1</v>
      </c>
      <c r="N370" s="356">
        <f t="shared" si="91"/>
        <v>0.01</v>
      </c>
      <c r="O370" s="77" t="str">
        <f t="shared" si="91"/>
        <v>% of fuel shifted</v>
      </c>
      <c r="P370" s="439"/>
      <c r="Q370" s="77" t="str">
        <f t="shared" si="87"/>
        <v>industry-ag-main.html#fuel-switching</v>
      </c>
      <c r="R370" s="399" t="str">
        <f t="shared" si="87"/>
        <v>industry-elec-and-hydrogen.html</v>
      </c>
      <c r="S370" s="439"/>
      <c r="T370" s="56"/>
    </row>
    <row r="371" spans="1:20" ht="30">
      <c r="A371" s="77" t="str">
        <f t="shared" si="90"/>
        <v>Industry</v>
      </c>
      <c r="B371" s="77" t="str">
        <f t="shared" si="90"/>
        <v>Electrification + Hydrogen</v>
      </c>
      <c r="C371" s="77" t="str">
        <f t="shared" si="90"/>
        <v>Fraction of Industrial Fuel Use Shifted to Other Fuels</v>
      </c>
      <c r="D371" s="11" t="s">
        <v>149</v>
      </c>
      <c r="E371" s="56" t="s">
        <v>2641</v>
      </c>
      <c r="F371" s="11" t="s">
        <v>2729</v>
      </c>
      <c r="G371" s="56" t="s">
        <v>2647</v>
      </c>
      <c r="H371" s="57">
        <v>466</v>
      </c>
      <c r="I371" s="56" t="s">
        <v>50</v>
      </c>
      <c r="J371" s="77" t="str">
        <f t="shared" si="91"/>
        <v>Electrification + Hydrogen</v>
      </c>
      <c r="K371" s="77" t="str">
        <f t="shared" si="91"/>
        <v>indst fuel type shifting</v>
      </c>
      <c r="L371" s="356">
        <f t="shared" si="91"/>
        <v>0</v>
      </c>
      <c r="M371" s="356">
        <f t="shared" si="91"/>
        <v>1</v>
      </c>
      <c r="N371" s="356">
        <f t="shared" si="91"/>
        <v>0.01</v>
      </c>
      <c r="O371" s="77" t="str">
        <f t="shared" si="91"/>
        <v>% of fuel shifted</v>
      </c>
      <c r="P371" s="439"/>
      <c r="Q371" s="77" t="str">
        <f t="shared" si="87"/>
        <v>industry-ag-main.html#fuel-switching</v>
      </c>
      <c r="R371" s="399" t="str">
        <f t="shared" si="87"/>
        <v>industry-elec-and-hydrogen.html</v>
      </c>
      <c r="S371" s="439"/>
      <c r="T371" s="56"/>
    </row>
    <row r="372" spans="1:20" ht="30">
      <c r="A372" s="77" t="str">
        <f t="shared" si="90"/>
        <v>Industry</v>
      </c>
      <c r="B372" s="77" t="str">
        <f t="shared" si="90"/>
        <v>Electrification + Hydrogen</v>
      </c>
      <c r="C372" s="77" t="str">
        <f t="shared" si="90"/>
        <v>Fraction of Industrial Fuel Use Shifted to Other Fuels</v>
      </c>
      <c r="D372" s="11" t="s">
        <v>149</v>
      </c>
      <c r="E372" s="56" t="s">
        <v>2642</v>
      </c>
      <c r="F372" s="11" t="s">
        <v>2729</v>
      </c>
      <c r="G372" s="56" t="s">
        <v>2650</v>
      </c>
      <c r="H372" s="57">
        <v>467</v>
      </c>
      <c r="I372" s="56" t="s">
        <v>50</v>
      </c>
      <c r="J372" s="77" t="str">
        <f t="shared" si="91"/>
        <v>Electrification + Hydrogen</v>
      </c>
      <c r="K372" s="77" t="str">
        <f t="shared" si="91"/>
        <v>indst fuel type shifting</v>
      </c>
      <c r="L372" s="356">
        <f t="shared" si="91"/>
        <v>0</v>
      </c>
      <c r="M372" s="356">
        <f t="shared" si="91"/>
        <v>1</v>
      </c>
      <c r="N372" s="356">
        <f t="shared" si="91"/>
        <v>0.01</v>
      </c>
      <c r="O372" s="77" t="str">
        <f t="shared" si="91"/>
        <v>% of fuel shifted</v>
      </c>
      <c r="P372" s="439"/>
      <c r="Q372" s="77" t="str">
        <f t="shared" si="87"/>
        <v>industry-ag-main.html#fuel-switching</v>
      </c>
      <c r="R372" s="399" t="str">
        <f t="shared" si="87"/>
        <v>industry-elec-and-hydrogen.html</v>
      </c>
      <c r="S372" s="439"/>
      <c r="T372" s="56"/>
    </row>
    <row r="373" spans="1:20" ht="30">
      <c r="A373" s="77" t="str">
        <f t="shared" si="90"/>
        <v>Industry</v>
      </c>
      <c r="B373" s="77" t="str">
        <f t="shared" si="90"/>
        <v>Electrification + Hydrogen</v>
      </c>
      <c r="C373" s="77" t="str">
        <f t="shared" si="90"/>
        <v>Fraction of Industrial Fuel Use Shifted to Other Fuels</v>
      </c>
      <c r="D373" s="11" t="s">
        <v>149</v>
      </c>
      <c r="E373" s="56" t="s">
        <v>2643</v>
      </c>
      <c r="F373" s="11" t="s">
        <v>2729</v>
      </c>
      <c r="G373" s="56" t="s">
        <v>2651</v>
      </c>
      <c r="H373" s="57">
        <v>468</v>
      </c>
      <c r="I373" s="56" t="s">
        <v>50</v>
      </c>
      <c r="J373" s="77" t="str">
        <f t="shared" si="91"/>
        <v>Electrification + Hydrogen</v>
      </c>
      <c r="K373" s="77" t="str">
        <f t="shared" si="91"/>
        <v>indst fuel type shifting</v>
      </c>
      <c r="L373" s="356">
        <f t="shared" si="91"/>
        <v>0</v>
      </c>
      <c r="M373" s="356">
        <f t="shared" si="91"/>
        <v>1</v>
      </c>
      <c r="N373" s="356">
        <f t="shared" si="91"/>
        <v>0.01</v>
      </c>
      <c r="O373" s="77" t="str">
        <f t="shared" si="91"/>
        <v>% of fuel shifted</v>
      </c>
      <c r="P373" s="439"/>
      <c r="Q373" s="77" t="str">
        <f t="shared" si="87"/>
        <v>industry-ag-main.html#fuel-switching</v>
      </c>
      <c r="R373" s="399" t="str">
        <f t="shared" si="87"/>
        <v>industry-elec-and-hydrogen.html</v>
      </c>
      <c r="S373" s="439"/>
      <c r="T373" s="56"/>
    </row>
    <row r="374" spans="1:20" ht="30">
      <c r="A374" s="77" t="str">
        <f t="shared" si="90"/>
        <v>Industry</v>
      </c>
      <c r="B374" s="77" t="str">
        <f t="shared" si="90"/>
        <v>Electrification + Hydrogen</v>
      </c>
      <c r="C374" s="77" t="str">
        <f t="shared" si="90"/>
        <v>Fraction of Industrial Fuel Use Shifted to Other Fuels</v>
      </c>
      <c r="D374" s="11" t="s">
        <v>149</v>
      </c>
      <c r="E374" s="56" t="s">
        <v>2644</v>
      </c>
      <c r="F374" s="11" t="s">
        <v>2729</v>
      </c>
      <c r="G374" s="56" t="s">
        <v>2648</v>
      </c>
      <c r="H374" s="57">
        <v>469</v>
      </c>
      <c r="I374" s="56" t="s">
        <v>50</v>
      </c>
      <c r="J374" s="77" t="str">
        <f t="shared" si="91"/>
        <v>Electrification + Hydrogen</v>
      </c>
      <c r="K374" s="77" t="str">
        <f t="shared" si="91"/>
        <v>indst fuel type shifting</v>
      </c>
      <c r="L374" s="356">
        <f t="shared" si="91"/>
        <v>0</v>
      </c>
      <c r="M374" s="356">
        <f t="shared" si="91"/>
        <v>1</v>
      </c>
      <c r="N374" s="356">
        <f t="shared" si="91"/>
        <v>0.01</v>
      </c>
      <c r="O374" s="77" t="str">
        <f t="shared" si="91"/>
        <v>% of fuel shifted</v>
      </c>
      <c r="P374" s="439"/>
      <c r="Q374" s="77" t="str">
        <f t="shared" si="87"/>
        <v>industry-ag-main.html#fuel-switching</v>
      </c>
      <c r="R374" s="399" t="str">
        <f t="shared" si="87"/>
        <v>industry-elec-and-hydrogen.html</v>
      </c>
      <c r="S374" s="439"/>
      <c r="T374" s="56"/>
    </row>
    <row r="375" spans="1:20" ht="30">
      <c r="A375" s="77" t="str">
        <f t="shared" si="90"/>
        <v>Industry</v>
      </c>
      <c r="B375" s="77" t="str">
        <f t="shared" si="90"/>
        <v>Electrification + Hydrogen</v>
      </c>
      <c r="C375" s="77" t="str">
        <f t="shared" si="90"/>
        <v>Fraction of Industrial Fuel Use Shifted to Other Fuels</v>
      </c>
      <c r="D375" s="11" t="s">
        <v>149</v>
      </c>
      <c r="E375" s="56" t="s">
        <v>2645</v>
      </c>
      <c r="F375" s="11" t="s">
        <v>2729</v>
      </c>
      <c r="G375" s="56" t="s">
        <v>2649</v>
      </c>
      <c r="H375" s="57">
        <v>470</v>
      </c>
      <c r="I375" s="56" t="s">
        <v>50</v>
      </c>
      <c r="J375" s="77" t="str">
        <f t="shared" si="91"/>
        <v>Electrification + Hydrogen</v>
      </c>
      <c r="K375" s="77" t="str">
        <f t="shared" si="91"/>
        <v>indst fuel type shifting</v>
      </c>
      <c r="L375" s="356">
        <f t="shared" si="91"/>
        <v>0</v>
      </c>
      <c r="M375" s="356">
        <f t="shared" si="91"/>
        <v>1</v>
      </c>
      <c r="N375" s="356">
        <f t="shared" si="91"/>
        <v>0.01</v>
      </c>
      <c r="O375" s="77" t="str">
        <f t="shared" si="91"/>
        <v>% of fuel shifted</v>
      </c>
      <c r="P375" s="439"/>
      <c r="Q375" s="77" t="str">
        <f t="shared" si="87"/>
        <v>industry-ag-main.html#fuel-switching</v>
      </c>
      <c r="R375" s="399" t="str">
        <f t="shared" si="87"/>
        <v>industry-elec-and-hydrogen.html</v>
      </c>
      <c r="S375" s="439"/>
      <c r="T375" s="56"/>
    </row>
    <row r="376" spans="1:20" ht="30">
      <c r="A376" s="77" t="str">
        <f t="shared" si="90"/>
        <v>Industry</v>
      </c>
      <c r="B376" s="77" t="str">
        <f t="shared" si="90"/>
        <v>Electrification + Hydrogen</v>
      </c>
      <c r="C376" s="77" t="str">
        <f t="shared" si="90"/>
        <v>Fraction of Industrial Fuel Use Shifted to Other Fuels</v>
      </c>
      <c r="D376" s="11" t="s">
        <v>149</v>
      </c>
      <c r="E376" s="56" t="s">
        <v>2646</v>
      </c>
      <c r="F376" s="11" t="s">
        <v>2729</v>
      </c>
      <c r="G376" s="56" t="s">
        <v>2652</v>
      </c>
      <c r="H376" s="57">
        <v>471</v>
      </c>
      <c r="I376" s="56" t="s">
        <v>50</v>
      </c>
      <c r="J376" s="77" t="str">
        <f t="shared" si="91"/>
        <v>Electrification + Hydrogen</v>
      </c>
      <c r="K376" s="77" t="str">
        <f t="shared" si="91"/>
        <v>indst fuel type shifting</v>
      </c>
      <c r="L376" s="356">
        <f t="shared" si="91"/>
        <v>0</v>
      </c>
      <c r="M376" s="356">
        <f t="shared" si="91"/>
        <v>1</v>
      </c>
      <c r="N376" s="356">
        <f t="shared" si="91"/>
        <v>0.01</v>
      </c>
      <c r="O376" s="77" t="str">
        <f t="shared" si="91"/>
        <v>% of fuel shifted</v>
      </c>
      <c r="P376" s="439"/>
      <c r="Q376" s="77" t="str">
        <f t="shared" si="87"/>
        <v>industry-ag-main.html#fuel-switching</v>
      </c>
      <c r="R376" s="399" t="str">
        <f t="shared" si="87"/>
        <v>industry-elec-and-hydrogen.html</v>
      </c>
      <c r="S376" s="439"/>
      <c r="T376" s="56"/>
    </row>
    <row r="377" spans="1:20" ht="30">
      <c r="A377" s="77" t="str">
        <f t="shared" si="90"/>
        <v>Industry</v>
      </c>
      <c r="B377" s="77" t="str">
        <f t="shared" si="90"/>
        <v>Electrification + Hydrogen</v>
      </c>
      <c r="C377" s="77" t="str">
        <f t="shared" si="90"/>
        <v>Fraction of Industrial Fuel Use Shifted to Other Fuels</v>
      </c>
      <c r="D377" s="11" t="s">
        <v>149</v>
      </c>
      <c r="E377" s="56" t="s">
        <v>3083</v>
      </c>
      <c r="F377" s="11" t="s">
        <v>2729</v>
      </c>
      <c r="G377" s="56" t="s">
        <v>3086</v>
      </c>
      <c r="H377" s="57">
        <v>472</v>
      </c>
      <c r="I377" s="56" t="s">
        <v>50</v>
      </c>
      <c r="J377" s="77" t="str">
        <f t="shared" si="91"/>
        <v>Electrification + Hydrogen</v>
      </c>
      <c r="K377" s="77" t="str">
        <f t="shared" si="91"/>
        <v>indst fuel type shifting</v>
      </c>
      <c r="L377" s="356">
        <f t="shared" si="91"/>
        <v>0</v>
      </c>
      <c r="M377" s="356">
        <f t="shared" si="91"/>
        <v>1</v>
      </c>
      <c r="N377" s="356">
        <f t="shared" si="91"/>
        <v>0.01</v>
      </c>
      <c r="O377" s="77" t="str">
        <f t="shared" si="91"/>
        <v>% of fuel shifted</v>
      </c>
      <c r="P377" s="439"/>
      <c r="Q377" s="77" t="str">
        <f t="shared" si="87"/>
        <v>industry-ag-main.html#fuel-switching</v>
      </c>
      <c r="R377" s="399" t="str">
        <f t="shared" si="87"/>
        <v>industry-elec-and-hydrogen.html</v>
      </c>
      <c r="S377" s="439"/>
      <c r="T377" s="56"/>
    </row>
    <row r="378" spans="1:20" ht="30">
      <c r="A378" s="77" t="str">
        <f t="shared" si="90"/>
        <v>Industry</v>
      </c>
      <c r="B378" s="77" t="str">
        <f t="shared" si="90"/>
        <v>Electrification + Hydrogen</v>
      </c>
      <c r="C378" s="77" t="str">
        <f t="shared" si="90"/>
        <v>Fraction of Industrial Fuel Use Shifted to Other Fuels</v>
      </c>
      <c r="D378" s="11" t="s">
        <v>149</v>
      </c>
      <c r="E378" s="56" t="s">
        <v>3084</v>
      </c>
      <c r="F378" s="11" t="s">
        <v>2729</v>
      </c>
      <c r="G378" s="56" t="s">
        <v>3088</v>
      </c>
      <c r="H378" s="57">
        <v>473</v>
      </c>
      <c r="I378" s="56" t="s">
        <v>50</v>
      </c>
      <c r="J378" s="77" t="str">
        <f t="shared" si="91"/>
        <v>Electrification + Hydrogen</v>
      </c>
      <c r="K378" s="77" t="str">
        <f t="shared" si="91"/>
        <v>indst fuel type shifting</v>
      </c>
      <c r="L378" s="356">
        <f t="shared" si="91"/>
        <v>0</v>
      </c>
      <c r="M378" s="356">
        <f t="shared" si="91"/>
        <v>1</v>
      </c>
      <c r="N378" s="356">
        <f t="shared" si="91"/>
        <v>0.01</v>
      </c>
      <c r="O378" s="77" t="str">
        <f t="shared" si="91"/>
        <v>% of fuel shifted</v>
      </c>
      <c r="P378" s="439"/>
      <c r="Q378" s="77" t="str">
        <f t="shared" si="87"/>
        <v>industry-ag-main.html#fuel-switching</v>
      </c>
      <c r="R378" s="399" t="str">
        <f t="shared" si="87"/>
        <v>industry-elec-and-hydrogen.html</v>
      </c>
      <c r="S378" s="439"/>
      <c r="T378" s="56"/>
    </row>
    <row r="379" spans="1:20" ht="30">
      <c r="A379" s="77" t="str">
        <f t="shared" si="90"/>
        <v>Industry</v>
      </c>
      <c r="B379" s="77" t="str">
        <f t="shared" si="90"/>
        <v>Electrification + Hydrogen</v>
      </c>
      <c r="C379" s="77" t="str">
        <f t="shared" si="90"/>
        <v>Fraction of Industrial Fuel Use Shifted to Other Fuels</v>
      </c>
      <c r="D379" s="11" t="s">
        <v>149</v>
      </c>
      <c r="E379" s="56" t="s">
        <v>3085</v>
      </c>
      <c r="F379" s="11" t="s">
        <v>2729</v>
      </c>
      <c r="G379" s="56" t="s">
        <v>3089</v>
      </c>
      <c r="H379" s="57">
        <v>474</v>
      </c>
      <c r="I379" s="56" t="s">
        <v>50</v>
      </c>
      <c r="J379" s="77" t="str">
        <f t="shared" si="91"/>
        <v>Electrification + Hydrogen</v>
      </c>
      <c r="K379" s="77" t="str">
        <f t="shared" si="91"/>
        <v>indst fuel type shifting</v>
      </c>
      <c r="L379" s="356">
        <f t="shared" si="91"/>
        <v>0</v>
      </c>
      <c r="M379" s="356">
        <f t="shared" si="91"/>
        <v>1</v>
      </c>
      <c r="N379" s="356">
        <f t="shared" si="91"/>
        <v>0.01</v>
      </c>
      <c r="O379" s="77" t="str">
        <f t="shared" si="91"/>
        <v>% of fuel shifted</v>
      </c>
      <c r="P379" s="439"/>
      <c r="Q379" s="77" t="str">
        <f t="shared" si="87"/>
        <v>industry-ag-main.html#fuel-switching</v>
      </c>
      <c r="R379" s="399" t="str">
        <f t="shared" si="87"/>
        <v>industry-elec-and-hydrogen.html</v>
      </c>
      <c r="S379" s="439"/>
      <c r="T379" s="56"/>
    </row>
    <row r="380" spans="1:20" ht="30">
      <c r="A380" s="77" t="str">
        <f t="shared" si="90"/>
        <v>Industry</v>
      </c>
      <c r="B380" s="77" t="str">
        <f t="shared" si="90"/>
        <v>Electrification + Hydrogen</v>
      </c>
      <c r="C380" s="77" t="str">
        <f t="shared" si="90"/>
        <v>Fraction of Industrial Fuel Use Shifted to Other Fuels</v>
      </c>
      <c r="D380" s="11" t="s">
        <v>149</v>
      </c>
      <c r="E380" s="56" t="s">
        <v>3082</v>
      </c>
      <c r="F380" s="11" t="s">
        <v>2729</v>
      </c>
      <c r="G380" s="56" t="s">
        <v>3087</v>
      </c>
      <c r="H380" s="57">
        <v>475</v>
      </c>
      <c r="I380" s="56" t="s">
        <v>50</v>
      </c>
      <c r="J380" s="77" t="str">
        <f t="shared" si="91"/>
        <v>Electrification + Hydrogen</v>
      </c>
      <c r="K380" s="77" t="str">
        <f t="shared" si="91"/>
        <v>indst fuel type shifting</v>
      </c>
      <c r="L380" s="356">
        <f t="shared" si="91"/>
        <v>0</v>
      </c>
      <c r="M380" s="356">
        <f t="shared" si="91"/>
        <v>1</v>
      </c>
      <c r="N380" s="356">
        <f t="shared" si="91"/>
        <v>0.01</v>
      </c>
      <c r="O380" s="77" t="str">
        <f t="shared" si="91"/>
        <v>% of fuel shifted</v>
      </c>
      <c r="P380" s="439"/>
      <c r="Q380" s="77" t="str">
        <f t="shared" si="87"/>
        <v>industry-ag-main.html#fuel-switching</v>
      </c>
      <c r="R380" s="399" t="str">
        <f t="shared" si="87"/>
        <v>industry-elec-and-hydrogen.html</v>
      </c>
      <c r="S380" s="439"/>
      <c r="T380" s="56"/>
    </row>
    <row r="381" spans="1:20" ht="30">
      <c r="A381" s="77" t="str">
        <f t="shared" si="90"/>
        <v>Industry</v>
      </c>
      <c r="B381" s="77" t="str">
        <f t="shared" si="90"/>
        <v>Electrification + Hydrogen</v>
      </c>
      <c r="C381" s="77" t="str">
        <f t="shared" si="90"/>
        <v>Fraction of Industrial Fuel Use Shifted to Other Fuels</v>
      </c>
      <c r="D381" s="11" t="s">
        <v>150</v>
      </c>
      <c r="E381" s="56" t="s">
        <v>2641</v>
      </c>
      <c r="F381" s="11" t="s">
        <v>152</v>
      </c>
      <c r="G381" s="56" t="s">
        <v>2647</v>
      </c>
      <c r="H381" s="57">
        <v>476</v>
      </c>
      <c r="I381" s="56" t="s">
        <v>50</v>
      </c>
      <c r="J381" s="77" t="str">
        <f t="shared" si="91"/>
        <v>Electrification + Hydrogen</v>
      </c>
      <c r="K381" s="77" t="str">
        <f t="shared" si="91"/>
        <v>indst fuel type shifting</v>
      </c>
      <c r="L381" s="356">
        <f t="shared" si="91"/>
        <v>0</v>
      </c>
      <c r="M381" s="356">
        <f t="shared" si="91"/>
        <v>1</v>
      </c>
      <c r="N381" s="356">
        <f t="shared" si="91"/>
        <v>0.01</v>
      </c>
      <c r="O381" s="77" t="str">
        <f t="shared" si="91"/>
        <v>% of fuel shifted</v>
      </c>
      <c r="P381" s="439"/>
      <c r="Q381" s="77" t="str">
        <f t="shared" si="87"/>
        <v>industry-ag-main.html#fuel-switching</v>
      </c>
      <c r="R381" s="399" t="str">
        <f t="shared" si="87"/>
        <v>industry-elec-and-hydrogen.html</v>
      </c>
      <c r="S381" s="439"/>
      <c r="T381" s="56"/>
    </row>
    <row r="382" spans="1:20" ht="30">
      <c r="A382" s="77" t="str">
        <f t="shared" si="90"/>
        <v>Industry</v>
      </c>
      <c r="B382" s="77" t="str">
        <f t="shared" si="90"/>
        <v>Electrification + Hydrogen</v>
      </c>
      <c r="C382" s="77" t="str">
        <f t="shared" si="90"/>
        <v>Fraction of Industrial Fuel Use Shifted to Other Fuels</v>
      </c>
      <c r="D382" s="11" t="s">
        <v>150</v>
      </c>
      <c r="E382" s="56" t="s">
        <v>2642</v>
      </c>
      <c r="F382" s="11" t="s">
        <v>152</v>
      </c>
      <c r="G382" s="56" t="s">
        <v>2650</v>
      </c>
      <c r="H382" s="57">
        <v>477</v>
      </c>
      <c r="I382" s="56" t="s">
        <v>50</v>
      </c>
      <c r="J382" s="77" t="str">
        <f t="shared" si="91"/>
        <v>Electrification + Hydrogen</v>
      </c>
      <c r="K382" s="77" t="str">
        <f t="shared" si="91"/>
        <v>indst fuel type shifting</v>
      </c>
      <c r="L382" s="356">
        <f t="shared" si="91"/>
        <v>0</v>
      </c>
      <c r="M382" s="356">
        <f t="shared" si="91"/>
        <v>1</v>
      </c>
      <c r="N382" s="356">
        <f t="shared" si="91"/>
        <v>0.01</v>
      </c>
      <c r="O382" s="77" t="str">
        <f t="shared" si="91"/>
        <v>% of fuel shifted</v>
      </c>
      <c r="P382" s="439"/>
      <c r="Q382" s="77" t="str">
        <f t="shared" si="87"/>
        <v>industry-ag-main.html#fuel-switching</v>
      </c>
      <c r="R382" s="399" t="str">
        <f t="shared" si="87"/>
        <v>industry-elec-and-hydrogen.html</v>
      </c>
      <c r="S382" s="439"/>
      <c r="T382" s="56"/>
    </row>
    <row r="383" spans="1:20" ht="135">
      <c r="A383" s="77" t="str">
        <f t="shared" si="90"/>
        <v>Industry</v>
      </c>
      <c r="B383" s="77" t="str">
        <f t="shared" si="90"/>
        <v>Electrification + Hydrogen</v>
      </c>
      <c r="C383" s="77" t="str">
        <f t="shared" si="90"/>
        <v>Fraction of Industrial Fuel Use Shifted to Other Fuels</v>
      </c>
      <c r="D383" s="11" t="s">
        <v>150</v>
      </c>
      <c r="E383" s="56" t="s">
        <v>2643</v>
      </c>
      <c r="F383" s="11" t="s">
        <v>152</v>
      </c>
      <c r="G383" s="56" t="s">
        <v>2651</v>
      </c>
      <c r="H383" s="57">
        <v>478</v>
      </c>
      <c r="I383" s="56" t="s">
        <v>49</v>
      </c>
      <c r="J383" s="77" t="str">
        <f t="shared" si="91"/>
        <v>Electrification + Hydrogen</v>
      </c>
      <c r="K383" s="77" t="str">
        <f t="shared" si="91"/>
        <v>indst fuel type shifting</v>
      </c>
      <c r="L383" s="356">
        <f t="shared" si="91"/>
        <v>0</v>
      </c>
      <c r="M383" s="356">
        <f t="shared" si="91"/>
        <v>1</v>
      </c>
      <c r="N383" s="356">
        <f t="shared" si="91"/>
        <v>0.01</v>
      </c>
      <c r="O383" s="77" t="str">
        <f t="shared" si="91"/>
        <v>% of fuel shifted</v>
      </c>
      <c r="P383" s="439" t="s">
        <v>3453</v>
      </c>
      <c r="Q383" s="77" t="str">
        <f t="shared" si="87"/>
        <v>industry-ag-main.html#fuel-switching</v>
      </c>
      <c r="R383" s="399" t="str">
        <f t="shared" si="87"/>
        <v>industry-elec-and-hydrogen.html</v>
      </c>
      <c r="S383" s="439"/>
      <c r="T383" s="56"/>
    </row>
    <row r="384" spans="1:20" ht="30">
      <c r="A384" s="77" t="str">
        <f t="shared" si="90"/>
        <v>Industry</v>
      </c>
      <c r="B384" s="77" t="str">
        <f t="shared" si="90"/>
        <v>Electrification + Hydrogen</v>
      </c>
      <c r="C384" s="77" t="str">
        <f t="shared" si="90"/>
        <v>Fraction of Industrial Fuel Use Shifted to Other Fuels</v>
      </c>
      <c r="D384" s="11" t="s">
        <v>150</v>
      </c>
      <c r="E384" s="56" t="s">
        <v>2644</v>
      </c>
      <c r="F384" s="11" t="s">
        <v>152</v>
      </c>
      <c r="G384" s="56" t="s">
        <v>2648</v>
      </c>
      <c r="H384" s="57">
        <v>479</v>
      </c>
      <c r="I384" s="56" t="s">
        <v>50</v>
      </c>
      <c r="J384" s="77" t="str">
        <f t="shared" si="91"/>
        <v>Electrification + Hydrogen</v>
      </c>
      <c r="K384" s="77" t="str">
        <f t="shared" si="91"/>
        <v>indst fuel type shifting</v>
      </c>
      <c r="L384" s="356">
        <f t="shared" si="91"/>
        <v>0</v>
      </c>
      <c r="M384" s="356">
        <f t="shared" si="91"/>
        <v>1</v>
      </c>
      <c r="N384" s="356">
        <f t="shared" si="91"/>
        <v>0.01</v>
      </c>
      <c r="O384" s="77" t="str">
        <f t="shared" si="91"/>
        <v>% of fuel shifted</v>
      </c>
      <c r="P384" s="439"/>
      <c r="Q384" s="77" t="str">
        <f t="shared" si="87"/>
        <v>industry-ag-main.html#fuel-switching</v>
      </c>
      <c r="R384" s="399" t="str">
        <f t="shared" si="87"/>
        <v>industry-elec-and-hydrogen.html</v>
      </c>
      <c r="S384" s="439"/>
      <c r="T384" s="56"/>
    </row>
    <row r="385" spans="1:20" ht="135">
      <c r="A385" s="77" t="str">
        <f t="shared" si="90"/>
        <v>Industry</v>
      </c>
      <c r="B385" s="77" t="str">
        <f t="shared" si="90"/>
        <v>Electrification + Hydrogen</v>
      </c>
      <c r="C385" s="77" t="str">
        <f t="shared" si="90"/>
        <v>Fraction of Industrial Fuel Use Shifted to Other Fuels</v>
      </c>
      <c r="D385" s="11" t="s">
        <v>150</v>
      </c>
      <c r="E385" s="56" t="s">
        <v>2645</v>
      </c>
      <c r="F385" s="11" t="s">
        <v>152</v>
      </c>
      <c r="G385" s="56" t="s">
        <v>2649</v>
      </c>
      <c r="H385" s="57">
        <v>480</v>
      </c>
      <c r="I385" s="56" t="s">
        <v>49</v>
      </c>
      <c r="J385" s="77" t="str">
        <f t="shared" si="91"/>
        <v>Electrification + Hydrogen</v>
      </c>
      <c r="K385" s="77" t="str">
        <f t="shared" si="91"/>
        <v>indst fuel type shifting</v>
      </c>
      <c r="L385" s="356">
        <f t="shared" si="91"/>
        <v>0</v>
      </c>
      <c r="M385" s="356">
        <f t="shared" si="91"/>
        <v>1</v>
      </c>
      <c r="N385" s="356">
        <f t="shared" si="91"/>
        <v>0.01</v>
      </c>
      <c r="O385" s="77" t="str">
        <f t="shared" si="91"/>
        <v>% of fuel shifted</v>
      </c>
      <c r="P385" s="439" t="s">
        <v>3454</v>
      </c>
      <c r="Q385" s="77" t="str">
        <f t="shared" si="87"/>
        <v>industry-ag-main.html#fuel-switching</v>
      </c>
      <c r="R385" s="399" t="str">
        <f t="shared" si="87"/>
        <v>industry-elec-and-hydrogen.html</v>
      </c>
      <c r="S385" s="439"/>
      <c r="T385" s="56"/>
    </row>
    <row r="386" spans="1:20" ht="30">
      <c r="A386" s="77" t="str">
        <f t="shared" si="90"/>
        <v>Industry</v>
      </c>
      <c r="B386" s="77" t="str">
        <f t="shared" si="90"/>
        <v>Electrification + Hydrogen</v>
      </c>
      <c r="C386" s="77" t="str">
        <f t="shared" si="90"/>
        <v>Fraction of Industrial Fuel Use Shifted to Other Fuels</v>
      </c>
      <c r="D386" s="11" t="s">
        <v>150</v>
      </c>
      <c r="E386" s="56" t="s">
        <v>2646</v>
      </c>
      <c r="F386" s="11" t="s">
        <v>152</v>
      </c>
      <c r="G386" s="56" t="s">
        <v>2652</v>
      </c>
      <c r="H386" s="57">
        <v>481</v>
      </c>
      <c r="I386" s="56" t="s">
        <v>50</v>
      </c>
      <c r="J386" s="77" t="str">
        <f t="shared" si="91"/>
        <v>Electrification + Hydrogen</v>
      </c>
      <c r="K386" s="77" t="str">
        <f t="shared" si="91"/>
        <v>indst fuel type shifting</v>
      </c>
      <c r="L386" s="356">
        <f t="shared" si="91"/>
        <v>0</v>
      </c>
      <c r="M386" s="356">
        <f t="shared" si="91"/>
        <v>1</v>
      </c>
      <c r="N386" s="356">
        <f t="shared" si="91"/>
        <v>0.01</v>
      </c>
      <c r="O386" s="77" t="str">
        <f t="shared" si="91"/>
        <v>% of fuel shifted</v>
      </c>
      <c r="P386" s="439"/>
      <c r="Q386" s="77" t="str">
        <f t="shared" si="87"/>
        <v>industry-ag-main.html#fuel-switching</v>
      </c>
      <c r="R386" s="399" t="str">
        <f t="shared" si="87"/>
        <v>industry-elec-and-hydrogen.html</v>
      </c>
      <c r="S386" s="439"/>
      <c r="T386" s="56"/>
    </row>
    <row r="387" spans="1:20" ht="30">
      <c r="A387" s="77" t="str">
        <f t="shared" si="90"/>
        <v>Industry</v>
      </c>
      <c r="B387" s="77" t="str">
        <f t="shared" si="90"/>
        <v>Electrification + Hydrogen</v>
      </c>
      <c r="C387" s="77" t="str">
        <f t="shared" si="90"/>
        <v>Fraction of Industrial Fuel Use Shifted to Other Fuels</v>
      </c>
      <c r="D387" s="11" t="s">
        <v>150</v>
      </c>
      <c r="E387" s="56" t="s">
        <v>3083</v>
      </c>
      <c r="F387" s="11" t="s">
        <v>152</v>
      </c>
      <c r="G387" s="56" t="s">
        <v>3086</v>
      </c>
      <c r="H387" s="57">
        <v>482</v>
      </c>
      <c r="I387" s="56" t="s">
        <v>50</v>
      </c>
      <c r="J387" s="77" t="str">
        <f t="shared" si="91"/>
        <v>Electrification + Hydrogen</v>
      </c>
      <c r="K387" s="77" t="str">
        <f t="shared" si="91"/>
        <v>indst fuel type shifting</v>
      </c>
      <c r="L387" s="356">
        <f t="shared" si="91"/>
        <v>0</v>
      </c>
      <c r="M387" s="356">
        <f t="shared" si="91"/>
        <v>1</v>
      </c>
      <c r="N387" s="356">
        <f t="shared" si="91"/>
        <v>0.01</v>
      </c>
      <c r="O387" s="77" t="str">
        <f t="shared" si="91"/>
        <v>% of fuel shifted</v>
      </c>
      <c r="P387" s="439"/>
      <c r="Q387" s="77" t="str">
        <f t="shared" si="87"/>
        <v>industry-ag-main.html#fuel-switching</v>
      </c>
      <c r="R387" s="399" t="str">
        <f t="shared" si="87"/>
        <v>industry-elec-and-hydrogen.html</v>
      </c>
      <c r="S387" s="439"/>
      <c r="T387" s="56"/>
    </row>
    <row r="388" spans="1:20" ht="135">
      <c r="A388" s="77" t="str">
        <f t="shared" si="90"/>
        <v>Industry</v>
      </c>
      <c r="B388" s="77" t="str">
        <f t="shared" si="90"/>
        <v>Electrification + Hydrogen</v>
      </c>
      <c r="C388" s="77" t="str">
        <f t="shared" si="90"/>
        <v>Fraction of Industrial Fuel Use Shifted to Other Fuels</v>
      </c>
      <c r="D388" s="11" t="s">
        <v>150</v>
      </c>
      <c r="E388" s="56" t="s">
        <v>3084</v>
      </c>
      <c r="F388" s="11" t="s">
        <v>152</v>
      </c>
      <c r="G388" s="56" t="s">
        <v>3088</v>
      </c>
      <c r="H388" s="57">
        <v>483</v>
      </c>
      <c r="I388" s="56" t="s">
        <v>49</v>
      </c>
      <c r="J388" s="77" t="str">
        <f t="shared" si="91"/>
        <v>Electrification + Hydrogen</v>
      </c>
      <c r="K388" s="77" t="str">
        <f t="shared" si="91"/>
        <v>indst fuel type shifting</v>
      </c>
      <c r="L388" s="356">
        <f t="shared" si="91"/>
        <v>0</v>
      </c>
      <c r="M388" s="356">
        <f t="shared" si="91"/>
        <v>1</v>
      </c>
      <c r="N388" s="356">
        <f t="shared" si="91"/>
        <v>0.01</v>
      </c>
      <c r="O388" s="77" t="str">
        <f t="shared" si="91"/>
        <v>% of fuel shifted</v>
      </c>
      <c r="P388" s="439" t="s">
        <v>3455</v>
      </c>
      <c r="Q388" s="77" t="str">
        <f t="shared" si="87"/>
        <v>industry-ag-main.html#fuel-switching</v>
      </c>
      <c r="R388" s="399" t="str">
        <f t="shared" si="87"/>
        <v>industry-elec-and-hydrogen.html</v>
      </c>
      <c r="S388" s="439"/>
      <c r="T388" s="56"/>
    </row>
    <row r="389" spans="1:20" ht="135">
      <c r="A389" s="77" t="str">
        <f t="shared" si="90"/>
        <v>Industry</v>
      </c>
      <c r="B389" s="77" t="str">
        <f t="shared" si="90"/>
        <v>Electrification + Hydrogen</v>
      </c>
      <c r="C389" s="77" t="str">
        <f t="shared" si="90"/>
        <v>Fraction of Industrial Fuel Use Shifted to Other Fuels</v>
      </c>
      <c r="D389" s="11" t="s">
        <v>150</v>
      </c>
      <c r="E389" s="56" t="s">
        <v>3085</v>
      </c>
      <c r="F389" s="11" t="s">
        <v>152</v>
      </c>
      <c r="G389" s="56" t="s">
        <v>3089</v>
      </c>
      <c r="H389" s="57">
        <v>484</v>
      </c>
      <c r="I389" s="56" t="s">
        <v>49</v>
      </c>
      <c r="J389" s="77" t="str">
        <f t="shared" si="91"/>
        <v>Electrification + Hydrogen</v>
      </c>
      <c r="K389" s="77" t="str">
        <f t="shared" si="91"/>
        <v>indst fuel type shifting</v>
      </c>
      <c r="L389" s="356">
        <f t="shared" si="91"/>
        <v>0</v>
      </c>
      <c r="M389" s="356">
        <f t="shared" si="91"/>
        <v>1</v>
      </c>
      <c r="N389" s="356">
        <f t="shared" si="91"/>
        <v>0.01</v>
      </c>
      <c r="O389" s="77" t="str">
        <f t="shared" si="91"/>
        <v>% of fuel shifted</v>
      </c>
      <c r="P389" s="439" t="s">
        <v>3456</v>
      </c>
      <c r="Q389" s="77" t="str">
        <f t="shared" si="87"/>
        <v>industry-ag-main.html#fuel-switching</v>
      </c>
      <c r="R389" s="399" t="str">
        <f t="shared" si="87"/>
        <v>industry-elec-and-hydrogen.html</v>
      </c>
      <c r="S389" s="439"/>
      <c r="T389" s="56"/>
    </row>
    <row r="390" spans="1:20" ht="30">
      <c r="A390" s="77" t="str">
        <f t="shared" si="90"/>
        <v>Industry</v>
      </c>
      <c r="B390" s="77" t="str">
        <f t="shared" si="90"/>
        <v>Electrification + Hydrogen</v>
      </c>
      <c r="C390" s="77" t="str">
        <f t="shared" si="90"/>
        <v>Fraction of Industrial Fuel Use Shifted to Other Fuels</v>
      </c>
      <c r="D390" s="11" t="s">
        <v>150</v>
      </c>
      <c r="E390" s="56" t="s">
        <v>3082</v>
      </c>
      <c r="F390" s="11" t="s">
        <v>152</v>
      </c>
      <c r="G390" s="56" t="s">
        <v>3087</v>
      </c>
      <c r="H390" s="57">
        <v>485</v>
      </c>
      <c r="I390" s="56" t="s">
        <v>50</v>
      </c>
      <c r="J390" s="77" t="str">
        <f t="shared" si="91"/>
        <v>Electrification + Hydrogen</v>
      </c>
      <c r="K390" s="77" t="str">
        <f t="shared" si="91"/>
        <v>indst fuel type shifting</v>
      </c>
      <c r="L390" s="356">
        <f t="shared" si="91"/>
        <v>0</v>
      </c>
      <c r="M390" s="356">
        <f t="shared" si="91"/>
        <v>1</v>
      </c>
      <c r="N390" s="356">
        <f t="shared" si="91"/>
        <v>0.01</v>
      </c>
      <c r="O390" s="77" t="str">
        <f t="shared" si="91"/>
        <v>% of fuel shifted</v>
      </c>
      <c r="P390" s="439"/>
      <c r="Q390" s="77" t="str">
        <f t="shared" si="87"/>
        <v>industry-ag-main.html#fuel-switching</v>
      </c>
      <c r="R390" s="399" t="str">
        <f t="shared" si="87"/>
        <v>industry-elec-and-hydrogen.html</v>
      </c>
      <c r="S390" s="439"/>
      <c r="T390" s="56"/>
    </row>
    <row r="391" spans="1:20" ht="30">
      <c r="A391" s="77" t="str">
        <f t="shared" si="90"/>
        <v>Industry</v>
      </c>
      <c r="B391" s="77" t="str">
        <f t="shared" si="90"/>
        <v>Electrification + Hydrogen</v>
      </c>
      <c r="C391" s="77" t="str">
        <f t="shared" si="90"/>
        <v>Fraction of Industrial Fuel Use Shifted to Other Fuels</v>
      </c>
      <c r="D391" s="11" t="s">
        <v>151</v>
      </c>
      <c r="E391" s="56" t="s">
        <v>2641</v>
      </c>
      <c r="F391" s="11" t="s">
        <v>153</v>
      </c>
      <c r="G391" s="56" t="s">
        <v>2647</v>
      </c>
      <c r="H391" s="57">
        <v>486</v>
      </c>
      <c r="I391" s="56" t="s">
        <v>50</v>
      </c>
      <c r="J391" s="77" t="str">
        <f t="shared" si="91"/>
        <v>Electrification + Hydrogen</v>
      </c>
      <c r="K391" s="77" t="str">
        <f t="shared" si="91"/>
        <v>indst fuel type shifting</v>
      </c>
      <c r="L391" s="356">
        <f t="shared" si="91"/>
        <v>0</v>
      </c>
      <c r="M391" s="356">
        <f t="shared" si="91"/>
        <v>1</v>
      </c>
      <c r="N391" s="356">
        <f t="shared" si="91"/>
        <v>0.01</v>
      </c>
      <c r="O391" s="77" t="str">
        <f t="shared" si="91"/>
        <v>% of fuel shifted</v>
      </c>
      <c r="P391" s="439"/>
      <c r="Q391" s="77" t="str">
        <f t="shared" si="87"/>
        <v>industry-ag-main.html#fuel-switching</v>
      </c>
      <c r="R391" s="399" t="str">
        <f t="shared" si="87"/>
        <v>industry-elec-and-hydrogen.html</v>
      </c>
      <c r="S391" s="439"/>
      <c r="T391" s="56"/>
    </row>
    <row r="392" spans="1:20" ht="135">
      <c r="A392" s="77" t="str">
        <f t="shared" si="90"/>
        <v>Industry</v>
      </c>
      <c r="B392" s="77" t="str">
        <f t="shared" si="90"/>
        <v>Electrification + Hydrogen</v>
      </c>
      <c r="C392" s="77" t="str">
        <f t="shared" si="90"/>
        <v>Fraction of Industrial Fuel Use Shifted to Other Fuels</v>
      </c>
      <c r="D392" s="11" t="s">
        <v>151</v>
      </c>
      <c r="E392" s="56" t="s">
        <v>2642</v>
      </c>
      <c r="F392" s="11" t="s">
        <v>153</v>
      </c>
      <c r="G392" s="56" t="s">
        <v>2650</v>
      </c>
      <c r="H392" s="57">
        <v>487</v>
      </c>
      <c r="I392" s="56" t="s">
        <v>49</v>
      </c>
      <c r="J392" s="77" t="str">
        <f t="shared" si="91"/>
        <v>Electrification + Hydrogen</v>
      </c>
      <c r="K392" s="77" t="str">
        <f t="shared" si="91"/>
        <v>indst fuel type shifting</v>
      </c>
      <c r="L392" s="356">
        <f t="shared" si="91"/>
        <v>0</v>
      </c>
      <c r="M392" s="356">
        <f t="shared" si="91"/>
        <v>1</v>
      </c>
      <c r="N392" s="356">
        <f t="shared" si="91"/>
        <v>0.01</v>
      </c>
      <c r="O392" s="77" t="str">
        <f t="shared" si="91"/>
        <v>% of fuel shifted</v>
      </c>
      <c r="P392" s="439" t="s">
        <v>3457</v>
      </c>
      <c r="Q392" s="77" t="str">
        <f t="shared" si="87"/>
        <v>industry-ag-main.html#fuel-switching</v>
      </c>
      <c r="R392" s="399" t="str">
        <f t="shared" si="87"/>
        <v>industry-elec-and-hydrogen.html</v>
      </c>
      <c r="S392" s="439"/>
      <c r="T392" s="56"/>
    </row>
    <row r="393" spans="1:20" ht="135">
      <c r="A393" s="77" t="str">
        <f t="shared" si="90"/>
        <v>Industry</v>
      </c>
      <c r="B393" s="77" t="str">
        <f t="shared" si="90"/>
        <v>Electrification + Hydrogen</v>
      </c>
      <c r="C393" s="77" t="str">
        <f t="shared" si="90"/>
        <v>Fraction of Industrial Fuel Use Shifted to Other Fuels</v>
      </c>
      <c r="D393" s="11" t="s">
        <v>151</v>
      </c>
      <c r="E393" s="56" t="s">
        <v>2643</v>
      </c>
      <c r="F393" s="11" t="s">
        <v>153</v>
      </c>
      <c r="G393" s="56" t="s">
        <v>2651</v>
      </c>
      <c r="H393" s="57">
        <v>488</v>
      </c>
      <c r="I393" s="56" t="s">
        <v>49</v>
      </c>
      <c r="J393" s="77" t="str">
        <f t="shared" si="91"/>
        <v>Electrification + Hydrogen</v>
      </c>
      <c r="K393" s="77" t="str">
        <f t="shared" si="91"/>
        <v>indst fuel type shifting</v>
      </c>
      <c r="L393" s="356">
        <f t="shared" si="91"/>
        <v>0</v>
      </c>
      <c r="M393" s="356">
        <f t="shared" si="91"/>
        <v>1</v>
      </c>
      <c r="N393" s="356">
        <f t="shared" si="91"/>
        <v>0.01</v>
      </c>
      <c r="O393" s="77" t="str">
        <f t="shared" si="91"/>
        <v>% of fuel shifted</v>
      </c>
      <c r="P393" s="439" t="s">
        <v>3458</v>
      </c>
      <c r="Q393" s="77" t="str">
        <f t="shared" si="87"/>
        <v>industry-ag-main.html#fuel-switching</v>
      </c>
      <c r="R393" s="399" t="str">
        <f t="shared" si="87"/>
        <v>industry-elec-and-hydrogen.html</v>
      </c>
      <c r="S393" s="439"/>
      <c r="T393" s="56"/>
    </row>
    <row r="394" spans="1:20" ht="30">
      <c r="A394" s="77" t="str">
        <f t="shared" si="90"/>
        <v>Industry</v>
      </c>
      <c r="B394" s="77" t="str">
        <f t="shared" si="90"/>
        <v>Electrification + Hydrogen</v>
      </c>
      <c r="C394" s="77" t="str">
        <f t="shared" si="90"/>
        <v>Fraction of Industrial Fuel Use Shifted to Other Fuels</v>
      </c>
      <c r="D394" s="11" t="s">
        <v>151</v>
      </c>
      <c r="E394" s="56" t="s">
        <v>2644</v>
      </c>
      <c r="F394" s="11" t="s">
        <v>153</v>
      </c>
      <c r="G394" s="56" t="s">
        <v>2648</v>
      </c>
      <c r="H394" s="57">
        <v>489</v>
      </c>
      <c r="I394" s="56" t="s">
        <v>50</v>
      </c>
      <c r="J394" s="77" t="str">
        <f t="shared" si="91"/>
        <v>Electrification + Hydrogen</v>
      </c>
      <c r="K394" s="77" t="str">
        <f t="shared" si="91"/>
        <v>indst fuel type shifting</v>
      </c>
      <c r="L394" s="356">
        <f t="shared" si="91"/>
        <v>0</v>
      </c>
      <c r="M394" s="356">
        <f t="shared" si="91"/>
        <v>1</v>
      </c>
      <c r="N394" s="356">
        <f t="shared" si="91"/>
        <v>0.01</v>
      </c>
      <c r="O394" s="77" t="str">
        <f t="shared" si="91"/>
        <v>% of fuel shifted</v>
      </c>
      <c r="P394" s="439"/>
      <c r="Q394" s="77" t="str">
        <f t="shared" si="87"/>
        <v>industry-ag-main.html#fuel-switching</v>
      </c>
      <c r="R394" s="399" t="str">
        <f t="shared" si="87"/>
        <v>industry-elec-and-hydrogen.html</v>
      </c>
      <c r="S394" s="439"/>
      <c r="T394" s="56"/>
    </row>
    <row r="395" spans="1:20" ht="135">
      <c r="A395" s="77" t="str">
        <f t="shared" si="90"/>
        <v>Industry</v>
      </c>
      <c r="B395" s="77" t="str">
        <f t="shared" si="90"/>
        <v>Electrification + Hydrogen</v>
      </c>
      <c r="C395" s="77" t="str">
        <f t="shared" si="90"/>
        <v>Fraction of Industrial Fuel Use Shifted to Other Fuels</v>
      </c>
      <c r="D395" s="11" t="s">
        <v>151</v>
      </c>
      <c r="E395" s="56" t="s">
        <v>2645</v>
      </c>
      <c r="F395" s="11" t="s">
        <v>153</v>
      </c>
      <c r="G395" s="56" t="s">
        <v>2649</v>
      </c>
      <c r="H395" s="57">
        <v>490</v>
      </c>
      <c r="I395" s="56" t="s">
        <v>49</v>
      </c>
      <c r="J395" s="77" t="str">
        <f t="shared" si="91"/>
        <v>Electrification + Hydrogen</v>
      </c>
      <c r="K395" s="77" t="str">
        <f t="shared" si="91"/>
        <v>indst fuel type shifting</v>
      </c>
      <c r="L395" s="356">
        <f t="shared" si="91"/>
        <v>0</v>
      </c>
      <c r="M395" s="356">
        <f t="shared" si="91"/>
        <v>1</v>
      </c>
      <c r="N395" s="356">
        <f t="shared" si="91"/>
        <v>0.01</v>
      </c>
      <c r="O395" s="77" t="str">
        <f t="shared" si="91"/>
        <v>% of fuel shifted</v>
      </c>
      <c r="P395" s="439" t="s">
        <v>3459</v>
      </c>
      <c r="Q395" s="77" t="str">
        <f t="shared" si="87"/>
        <v>industry-ag-main.html#fuel-switching</v>
      </c>
      <c r="R395" s="399" t="str">
        <f t="shared" si="87"/>
        <v>industry-elec-and-hydrogen.html</v>
      </c>
      <c r="S395" s="439"/>
      <c r="T395" s="56"/>
    </row>
    <row r="396" spans="1:20" ht="30">
      <c r="A396" s="77" t="str">
        <f t="shared" si="90"/>
        <v>Industry</v>
      </c>
      <c r="B396" s="77" t="str">
        <f t="shared" si="90"/>
        <v>Electrification + Hydrogen</v>
      </c>
      <c r="C396" s="77" t="str">
        <f t="shared" si="90"/>
        <v>Fraction of Industrial Fuel Use Shifted to Other Fuels</v>
      </c>
      <c r="D396" s="11" t="s">
        <v>151</v>
      </c>
      <c r="E396" s="56" t="s">
        <v>2646</v>
      </c>
      <c r="F396" s="11" t="s">
        <v>153</v>
      </c>
      <c r="G396" s="56" t="s">
        <v>2652</v>
      </c>
      <c r="H396" s="57">
        <v>491</v>
      </c>
      <c r="I396" s="56" t="s">
        <v>50</v>
      </c>
      <c r="J396" s="77" t="str">
        <f t="shared" si="91"/>
        <v>Electrification + Hydrogen</v>
      </c>
      <c r="K396" s="77" t="str">
        <f t="shared" si="91"/>
        <v>indst fuel type shifting</v>
      </c>
      <c r="L396" s="356">
        <f t="shared" si="91"/>
        <v>0</v>
      </c>
      <c r="M396" s="356">
        <f t="shared" si="91"/>
        <v>1</v>
      </c>
      <c r="N396" s="356">
        <f t="shared" si="91"/>
        <v>0.01</v>
      </c>
      <c r="O396" s="77" t="str">
        <f t="shared" si="91"/>
        <v>% of fuel shifted</v>
      </c>
      <c r="P396" s="439"/>
      <c r="Q396" s="77" t="str">
        <f t="shared" si="87"/>
        <v>industry-ag-main.html#fuel-switching</v>
      </c>
      <c r="R396" s="399" t="str">
        <f t="shared" si="87"/>
        <v>industry-elec-and-hydrogen.html</v>
      </c>
      <c r="S396" s="439"/>
      <c r="T396" s="56"/>
    </row>
    <row r="397" spans="1:20" ht="30">
      <c r="A397" s="77" t="str">
        <f t="shared" si="90"/>
        <v>Industry</v>
      </c>
      <c r="B397" s="77" t="str">
        <f t="shared" si="90"/>
        <v>Electrification + Hydrogen</v>
      </c>
      <c r="C397" s="77" t="str">
        <f t="shared" si="90"/>
        <v>Fraction of Industrial Fuel Use Shifted to Other Fuels</v>
      </c>
      <c r="D397" s="11" t="s">
        <v>151</v>
      </c>
      <c r="E397" s="56" t="s">
        <v>3083</v>
      </c>
      <c r="F397" s="11" t="s">
        <v>153</v>
      </c>
      <c r="G397" s="56" t="s">
        <v>3086</v>
      </c>
      <c r="H397" s="57">
        <v>492</v>
      </c>
      <c r="I397" s="56" t="s">
        <v>50</v>
      </c>
      <c r="J397" s="77" t="str">
        <f t="shared" si="91"/>
        <v>Electrification + Hydrogen</v>
      </c>
      <c r="K397" s="77" t="str">
        <f t="shared" si="91"/>
        <v>indst fuel type shifting</v>
      </c>
      <c r="L397" s="356">
        <f t="shared" si="91"/>
        <v>0</v>
      </c>
      <c r="M397" s="356">
        <f t="shared" si="91"/>
        <v>1</v>
      </c>
      <c r="N397" s="356">
        <f t="shared" si="91"/>
        <v>0.01</v>
      </c>
      <c r="O397" s="77" t="str">
        <f t="shared" si="91"/>
        <v>% of fuel shifted</v>
      </c>
      <c r="P397" s="439"/>
      <c r="Q397" s="77" t="str">
        <f t="shared" ref="Q397:R400" si="92">Q$321</f>
        <v>industry-ag-main.html#fuel-switching</v>
      </c>
      <c r="R397" s="399" t="str">
        <f t="shared" si="92"/>
        <v>industry-elec-and-hydrogen.html</v>
      </c>
      <c r="S397" s="439"/>
      <c r="T397" s="56"/>
    </row>
    <row r="398" spans="1:20" ht="150">
      <c r="A398" s="77" t="str">
        <f t="shared" si="90"/>
        <v>Industry</v>
      </c>
      <c r="B398" s="77" t="str">
        <f t="shared" si="90"/>
        <v>Electrification + Hydrogen</v>
      </c>
      <c r="C398" s="77" t="str">
        <f t="shared" si="90"/>
        <v>Fraction of Industrial Fuel Use Shifted to Other Fuels</v>
      </c>
      <c r="D398" s="11" t="s">
        <v>151</v>
      </c>
      <c r="E398" s="56" t="s">
        <v>3084</v>
      </c>
      <c r="F398" s="11" t="s">
        <v>153</v>
      </c>
      <c r="G398" s="56" t="s">
        <v>3088</v>
      </c>
      <c r="H398" s="57">
        <v>493</v>
      </c>
      <c r="I398" s="56" t="s">
        <v>49</v>
      </c>
      <c r="J398" s="77" t="str">
        <f t="shared" si="91"/>
        <v>Electrification + Hydrogen</v>
      </c>
      <c r="K398" s="77" t="str">
        <f t="shared" si="91"/>
        <v>indst fuel type shifting</v>
      </c>
      <c r="L398" s="356">
        <f t="shared" si="91"/>
        <v>0</v>
      </c>
      <c r="M398" s="356">
        <f t="shared" si="91"/>
        <v>1</v>
      </c>
      <c r="N398" s="356">
        <f t="shared" si="91"/>
        <v>0.01</v>
      </c>
      <c r="O398" s="77" t="str">
        <f t="shared" si="91"/>
        <v>% of fuel shifted</v>
      </c>
      <c r="P398" s="439" t="s">
        <v>3460</v>
      </c>
      <c r="Q398" s="77" t="str">
        <f t="shared" si="92"/>
        <v>industry-ag-main.html#fuel-switching</v>
      </c>
      <c r="R398" s="399" t="str">
        <f t="shared" si="92"/>
        <v>industry-elec-and-hydrogen.html</v>
      </c>
      <c r="S398" s="439"/>
      <c r="T398" s="56"/>
    </row>
    <row r="399" spans="1:20" ht="150">
      <c r="A399" s="77" t="str">
        <f t="shared" si="90"/>
        <v>Industry</v>
      </c>
      <c r="B399" s="77" t="str">
        <f t="shared" si="90"/>
        <v>Electrification + Hydrogen</v>
      </c>
      <c r="C399" s="77" t="str">
        <f t="shared" si="90"/>
        <v>Fraction of Industrial Fuel Use Shifted to Other Fuels</v>
      </c>
      <c r="D399" s="11" t="s">
        <v>151</v>
      </c>
      <c r="E399" s="56" t="s">
        <v>3085</v>
      </c>
      <c r="F399" s="11" t="s">
        <v>153</v>
      </c>
      <c r="G399" s="56" t="s">
        <v>3089</v>
      </c>
      <c r="H399" s="57">
        <v>494</v>
      </c>
      <c r="I399" s="56" t="s">
        <v>49</v>
      </c>
      <c r="J399" s="77" t="str">
        <f t="shared" si="91"/>
        <v>Electrification + Hydrogen</v>
      </c>
      <c r="K399" s="77" t="str">
        <f t="shared" si="91"/>
        <v>indst fuel type shifting</v>
      </c>
      <c r="L399" s="356">
        <f t="shared" si="91"/>
        <v>0</v>
      </c>
      <c r="M399" s="356">
        <f t="shared" si="91"/>
        <v>1</v>
      </c>
      <c r="N399" s="356">
        <f t="shared" si="91"/>
        <v>0.01</v>
      </c>
      <c r="O399" s="77" t="str">
        <f t="shared" si="91"/>
        <v>% of fuel shifted</v>
      </c>
      <c r="P399" s="439" t="s">
        <v>3461</v>
      </c>
      <c r="Q399" s="77" t="str">
        <f t="shared" si="92"/>
        <v>industry-ag-main.html#fuel-switching</v>
      </c>
      <c r="R399" s="399" t="str">
        <f t="shared" si="92"/>
        <v>industry-elec-and-hydrogen.html</v>
      </c>
      <c r="S399" s="439"/>
      <c r="T399" s="56"/>
    </row>
    <row r="400" spans="1:20" ht="30">
      <c r="A400" s="77" t="str">
        <f t="shared" si="90"/>
        <v>Industry</v>
      </c>
      <c r="B400" s="77" t="str">
        <f t="shared" si="90"/>
        <v>Electrification + Hydrogen</v>
      </c>
      <c r="C400" s="77" t="str">
        <f t="shared" si="90"/>
        <v>Fraction of Industrial Fuel Use Shifted to Other Fuels</v>
      </c>
      <c r="D400" s="11" t="s">
        <v>151</v>
      </c>
      <c r="E400" s="56" t="s">
        <v>3082</v>
      </c>
      <c r="F400" s="11" t="s">
        <v>153</v>
      </c>
      <c r="G400" s="56" t="s">
        <v>3087</v>
      </c>
      <c r="H400" s="57">
        <v>495</v>
      </c>
      <c r="I400" s="56" t="s">
        <v>50</v>
      </c>
      <c r="J400" s="77" t="str">
        <f t="shared" si="91"/>
        <v>Electrification + Hydrogen</v>
      </c>
      <c r="K400" s="77" t="str">
        <f t="shared" si="91"/>
        <v>indst fuel type shifting</v>
      </c>
      <c r="L400" s="356">
        <f t="shared" si="91"/>
        <v>0</v>
      </c>
      <c r="M400" s="356">
        <f t="shared" si="91"/>
        <v>1</v>
      </c>
      <c r="N400" s="356">
        <f t="shared" si="91"/>
        <v>0.01</v>
      </c>
      <c r="O400" s="77" t="str">
        <f t="shared" si="91"/>
        <v>% of fuel shifted</v>
      </c>
      <c r="P400" s="439"/>
      <c r="Q400" s="77" t="str">
        <f t="shared" si="92"/>
        <v>industry-ag-main.html#fuel-switching</v>
      </c>
      <c r="R400" s="399" t="str">
        <f t="shared" si="92"/>
        <v>industry-elec-and-hydrogen.html</v>
      </c>
      <c r="S400" s="439"/>
      <c r="T400" s="56"/>
    </row>
    <row r="401" spans="1:20" s="3" customFormat="1" ht="45">
      <c r="A401" s="347" t="s">
        <v>9</v>
      </c>
      <c r="B401" s="347" t="s">
        <v>3177</v>
      </c>
      <c r="C401" s="347" t="s">
        <v>3180</v>
      </c>
      <c r="D401" s="11"/>
      <c r="E401" s="11"/>
      <c r="F401" s="11"/>
      <c r="G401" s="11"/>
      <c r="H401" s="59">
        <v>58</v>
      </c>
      <c r="I401" s="11" t="s">
        <v>49</v>
      </c>
      <c r="J401" s="347" t="s">
        <v>3184</v>
      </c>
      <c r="K401" s="347" t="s">
        <v>3185</v>
      </c>
      <c r="L401" s="65">
        <v>0</v>
      </c>
      <c r="M401" s="66">
        <v>1</v>
      </c>
      <c r="N401" s="66">
        <v>0.01</v>
      </c>
      <c r="O401" s="11" t="s">
        <v>38</v>
      </c>
      <c r="P401" s="444" t="s">
        <v>3462</v>
      </c>
      <c r="Q401" s="11" t="s">
        <v>2390</v>
      </c>
      <c r="R401" s="407" t="s">
        <v>2391</v>
      </c>
      <c r="S401" s="444" t="s">
        <v>175</v>
      </c>
      <c r="T401" s="11"/>
    </row>
    <row r="402" spans="1:20" s="3" customFormat="1" ht="45">
      <c r="A402" s="347" t="s">
        <v>9</v>
      </c>
      <c r="B402" s="347" t="s">
        <v>3178</v>
      </c>
      <c r="C402" s="347" t="s">
        <v>3181</v>
      </c>
      <c r="D402" s="11"/>
      <c r="E402" s="11"/>
      <c r="F402" s="11"/>
      <c r="G402" s="11"/>
      <c r="H402" s="59">
        <v>510</v>
      </c>
      <c r="I402" s="11" t="s">
        <v>49</v>
      </c>
      <c r="J402" s="347" t="s">
        <v>3184</v>
      </c>
      <c r="K402" s="347" t="s">
        <v>3186</v>
      </c>
      <c r="L402" s="65">
        <v>0</v>
      </c>
      <c r="M402" s="66">
        <v>1</v>
      </c>
      <c r="N402" s="66">
        <v>0.01</v>
      </c>
      <c r="O402" s="11" t="s">
        <v>38</v>
      </c>
      <c r="P402" s="444" t="s">
        <v>3222</v>
      </c>
      <c r="Q402" s="11" t="s">
        <v>2390</v>
      </c>
      <c r="R402" s="407" t="s">
        <v>2391</v>
      </c>
      <c r="S402" s="444"/>
      <c r="T402" s="11"/>
    </row>
    <row r="403" spans="1:20" s="3" customFormat="1" ht="45">
      <c r="A403" s="347" t="s">
        <v>9</v>
      </c>
      <c r="B403" s="347" t="s">
        <v>3179</v>
      </c>
      <c r="C403" s="347" t="s">
        <v>3182</v>
      </c>
      <c r="D403" s="11"/>
      <c r="E403" s="11"/>
      <c r="F403" s="11"/>
      <c r="G403" s="11"/>
      <c r="H403" s="59">
        <v>511</v>
      </c>
      <c r="I403" s="11" t="s">
        <v>49</v>
      </c>
      <c r="J403" s="347" t="s">
        <v>3184</v>
      </c>
      <c r="K403" s="347" t="s">
        <v>3187</v>
      </c>
      <c r="L403" s="65">
        <v>0</v>
      </c>
      <c r="M403" s="66">
        <v>1</v>
      </c>
      <c r="N403" s="66">
        <v>0.01</v>
      </c>
      <c r="O403" s="11" t="s">
        <v>38</v>
      </c>
      <c r="P403" s="444" t="s">
        <v>3223</v>
      </c>
      <c r="Q403" s="11" t="s">
        <v>2390</v>
      </c>
      <c r="R403" s="407" t="s">
        <v>2391</v>
      </c>
      <c r="S403" s="444"/>
      <c r="T403" s="11"/>
    </row>
    <row r="404" spans="1:20" s="3" customFormat="1" ht="45">
      <c r="A404" s="347" t="s">
        <v>9</v>
      </c>
      <c r="B404" s="347" t="s">
        <v>3189</v>
      </c>
      <c r="C404" s="347" t="s">
        <v>3183</v>
      </c>
      <c r="D404" s="11"/>
      <c r="E404" s="11"/>
      <c r="F404" s="11"/>
      <c r="G404" s="11"/>
      <c r="H404" s="59">
        <v>512</v>
      </c>
      <c r="I404" s="11" t="s">
        <v>49</v>
      </c>
      <c r="J404" s="347" t="s">
        <v>3184</v>
      </c>
      <c r="K404" s="347" t="s">
        <v>3188</v>
      </c>
      <c r="L404" s="65">
        <v>0</v>
      </c>
      <c r="M404" s="66">
        <v>1</v>
      </c>
      <c r="N404" s="66">
        <v>0.01</v>
      </c>
      <c r="O404" s="11" t="s">
        <v>38</v>
      </c>
      <c r="P404" s="444" t="s">
        <v>3224</v>
      </c>
      <c r="Q404" s="11" t="s">
        <v>2390</v>
      </c>
      <c r="R404" s="407" t="s">
        <v>2391</v>
      </c>
      <c r="S404" s="444"/>
      <c r="T404" s="11"/>
    </row>
    <row r="405" spans="1:20" s="6" customFormat="1" ht="105">
      <c r="A405" s="346" t="s">
        <v>9</v>
      </c>
      <c r="B405" s="346" t="s">
        <v>2728</v>
      </c>
      <c r="C405" s="346" t="s">
        <v>2727</v>
      </c>
      <c r="D405" s="56" t="s">
        <v>145</v>
      </c>
      <c r="E405" s="56"/>
      <c r="F405" s="11" t="s">
        <v>2655</v>
      </c>
      <c r="G405" s="56"/>
      <c r="H405" s="57">
        <v>429</v>
      </c>
      <c r="I405" s="56" t="s">
        <v>49</v>
      </c>
      <c r="J405" s="346" t="s">
        <v>2728</v>
      </c>
      <c r="K405" s="346" t="s">
        <v>2731</v>
      </c>
      <c r="L405" s="62">
        <v>0</v>
      </c>
      <c r="M405" s="63">
        <v>1</v>
      </c>
      <c r="N405" s="63">
        <v>0.01</v>
      </c>
      <c r="O405" s="56" t="s">
        <v>2732</v>
      </c>
      <c r="P405" s="439" t="s">
        <v>2736</v>
      </c>
      <c r="Q405" s="56"/>
      <c r="R405" s="407" t="s">
        <v>3072</v>
      </c>
      <c r="S405" s="439" t="s">
        <v>2733</v>
      </c>
      <c r="T405" s="58"/>
    </row>
    <row r="406" spans="1:20" s="6" customFormat="1" ht="75">
      <c r="A406" s="77" t="str">
        <f t="shared" ref="A406:C407" si="93">A$405</f>
        <v>Industry</v>
      </c>
      <c r="B406" s="77" t="str">
        <f t="shared" si="93"/>
        <v>Material Efficiency, Longevity, &amp; Re-Use</v>
      </c>
      <c r="C406" s="77" t="str">
        <f t="shared" si="93"/>
        <v>Percent Reduction in Nonenergy Nonagriculture Industry Product Demand</v>
      </c>
      <c r="D406" s="11" t="s">
        <v>147</v>
      </c>
      <c r="E406" s="56"/>
      <c r="F406" s="11" t="s">
        <v>2657</v>
      </c>
      <c r="G406" s="56"/>
      <c r="H406" s="57">
        <v>430</v>
      </c>
      <c r="I406" s="56" t="s">
        <v>49</v>
      </c>
      <c r="J406" s="77" t="str">
        <f t="shared" ref="J406:O409" si="94">J$405</f>
        <v>Material Efficiency, Longevity, &amp; Re-Use</v>
      </c>
      <c r="K406" s="77" t="str">
        <f t="shared" si="94"/>
        <v>indst reduce nonenergy product demand</v>
      </c>
      <c r="L406" s="356">
        <f t="shared" si="94"/>
        <v>0</v>
      </c>
      <c r="M406" s="356">
        <f t="shared" si="94"/>
        <v>1</v>
      </c>
      <c r="N406" s="356">
        <f t="shared" si="94"/>
        <v>0.01</v>
      </c>
      <c r="O406" s="356" t="str">
        <f t="shared" si="94"/>
        <v>% demand reduction</v>
      </c>
      <c r="P406" s="439" t="s">
        <v>2735</v>
      </c>
      <c r="Q406" s="56"/>
      <c r="R406" s="399" t="str">
        <f t="shared" ref="R406:R409" si="95">R$405</f>
        <v>material-efficiency-longevity-reuse.html</v>
      </c>
      <c r="S406" s="439" t="s">
        <v>2734</v>
      </c>
      <c r="T406" s="58"/>
    </row>
    <row r="407" spans="1:20" s="6" customFormat="1" ht="75">
      <c r="A407" s="77" t="str">
        <f t="shared" si="93"/>
        <v>Industry</v>
      </c>
      <c r="B407" s="77" t="str">
        <f t="shared" si="93"/>
        <v>Material Efficiency, Longevity, &amp; Re-Use</v>
      </c>
      <c r="C407" s="77" t="str">
        <f t="shared" si="93"/>
        <v>Percent Reduction in Nonenergy Nonagriculture Industry Product Demand</v>
      </c>
      <c r="D407" s="11" t="s">
        <v>148</v>
      </c>
      <c r="E407" s="56"/>
      <c r="F407" s="11" t="s">
        <v>2658</v>
      </c>
      <c r="G407" s="56"/>
      <c r="H407" s="57">
        <v>431</v>
      </c>
      <c r="I407" s="56" t="s">
        <v>49</v>
      </c>
      <c r="J407" s="77" t="str">
        <f t="shared" si="94"/>
        <v>Material Efficiency, Longevity, &amp; Re-Use</v>
      </c>
      <c r="K407" s="77" t="str">
        <f t="shared" si="94"/>
        <v>indst reduce nonenergy product demand</v>
      </c>
      <c r="L407" s="356">
        <f t="shared" si="94"/>
        <v>0</v>
      </c>
      <c r="M407" s="356">
        <f t="shared" si="94"/>
        <v>1</v>
      </c>
      <c r="N407" s="356">
        <f t="shared" si="94"/>
        <v>0.01</v>
      </c>
      <c r="O407" s="356" t="str">
        <f t="shared" si="94"/>
        <v>% demand reduction</v>
      </c>
      <c r="P407" s="439" t="s">
        <v>2737</v>
      </c>
      <c r="Q407" s="56"/>
      <c r="R407" s="399" t="str">
        <f t="shared" si="95"/>
        <v>material-efficiency-longevity-reuse.html</v>
      </c>
      <c r="S407" s="439"/>
      <c r="T407" s="58"/>
    </row>
    <row r="408" spans="1:20" s="6" customFormat="1" ht="120">
      <c r="A408" s="77" t="str">
        <f t="shared" ref="A408:C408" si="96">A$405</f>
        <v>Industry</v>
      </c>
      <c r="B408" s="77" t="str">
        <f t="shared" si="96"/>
        <v>Material Efficiency, Longevity, &amp; Re-Use</v>
      </c>
      <c r="C408" s="77" t="str">
        <f t="shared" si="96"/>
        <v>Percent Reduction in Nonenergy Nonagriculture Industry Product Demand</v>
      </c>
      <c r="D408" s="11" t="s">
        <v>149</v>
      </c>
      <c r="E408" s="56"/>
      <c r="F408" s="11" t="s">
        <v>2729</v>
      </c>
      <c r="G408" s="56"/>
      <c r="H408" s="57">
        <v>432</v>
      </c>
      <c r="I408" s="56" t="s">
        <v>49</v>
      </c>
      <c r="J408" s="77" t="str">
        <f t="shared" si="94"/>
        <v>Material Efficiency, Longevity, &amp; Re-Use</v>
      </c>
      <c r="K408" s="77" t="str">
        <f t="shared" si="94"/>
        <v>indst reduce nonenergy product demand</v>
      </c>
      <c r="L408" s="356">
        <f t="shared" si="94"/>
        <v>0</v>
      </c>
      <c r="M408" s="356">
        <f t="shared" si="94"/>
        <v>1</v>
      </c>
      <c r="N408" s="356">
        <f t="shared" si="94"/>
        <v>0.01</v>
      </c>
      <c r="O408" s="356" t="str">
        <f t="shared" si="94"/>
        <v>% demand reduction</v>
      </c>
      <c r="P408" s="439" t="s">
        <v>2740</v>
      </c>
      <c r="Q408" s="56"/>
      <c r="R408" s="407" t="s">
        <v>3073</v>
      </c>
      <c r="S408" s="439" t="s">
        <v>2741</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4"/>
        <v>Material Efficiency, Longevity, &amp; Re-Use</v>
      </c>
      <c r="K409" s="77" t="str">
        <f t="shared" si="94"/>
        <v>indst reduce nonenergy product demand</v>
      </c>
      <c r="L409" s="356">
        <f t="shared" si="94"/>
        <v>0</v>
      </c>
      <c r="M409" s="356">
        <f t="shared" si="94"/>
        <v>1</v>
      </c>
      <c r="N409" s="356">
        <f t="shared" si="94"/>
        <v>0.01</v>
      </c>
      <c r="O409" s="356" t="str">
        <f t="shared" si="94"/>
        <v>% demand reduction</v>
      </c>
      <c r="P409" s="439" t="s">
        <v>2738</v>
      </c>
      <c r="Q409" s="56"/>
      <c r="R409" s="399" t="str">
        <f t="shared" si="95"/>
        <v>material-efficiency-longevity-reuse.html</v>
      </c>
      <c r="S409" s="439" t="s">
        <v>2734</v>
      </c>
      <c r="T409" s="58"/>
    </row>
    <row r="410" spans="1:20" ht="60">
      <c r="A410" s="346" t="s">
        <v>9</v>
      </c>
      <c r="B410" s="346" t="s">
        <v>23</v>
      </c>
      <c r="C410" s="346" t="s">
        <v>320</v>
      </c>
      <c r="D410" s="56" t="s">
        <v>146</v>
      </c>
      <c r="E410" s="56"/>
      <c r="F410" s="11" t="s">
        <v>2656</v>
      </c>
      <c r="G410" s="56"/>
      <c r="H410" s="57">
        <v>56</v>
      </c>
      <c r="I410" s="56" t="s">
        <v>49</v>
      </c>
      <c r="J410" s="57" t="s">
        <v>403</v>
      </c>
      <c r="K410" s="79" t="s">
        <v>2420</v>
      </c>
      <c r="L410" s="62">
        <v>0</v>
      </c>
      <c r="M410" s="63">
        <v>1</v>
      </c>
      <c r="N410" s="63">
        <v>0.01</v>
      </c>
      <c r="O410" s="56" t="s">
        <v>38</v>
      </c>
      <c r="P410" s="439" t="s">
        <v>3198</v>
      </c>
      <c r="Q410" s="56" t="s">
        <v>255</v>
      </c>
      <c r="R410" s="407" t="s">
        <v>256</v>
      </c>
      <c r="S410" s="439" t="s">
        <v>175</v>
      </c>
      <c r="T410" s="56"/>
    </row>
    <row r="411" spans="1:20" ht="45">
      <c r="A411" s="77" t="str">
        <f>A$410</f>
        <v>Industry</v>
      </c>
      <c r="B411" s="77" t="str">
        <f t="shared" ref="B411:C412" si="97">B$410</f>
        <v>Methane Capture</v>
      </c>
      <c r="C411" s="77" t="str">
        <f t="shared" si="97"/>
        <v>Fraction of Methane Capture Opportunities Achieved</v>
      </c>
      <c r="D411" s="56" t="s">
        <v>2730</v>
      </c>
      <c r="E411" s="56"/>
      <c r="F411" s="56" t="s">
        <v>3165</v>
      </c>
      <c r="G411" s="56"/>
      <c r="H411" s="57">
        <v>513</v>
      </c>
      <c r="I411" s="56" t="s">
        <v>49</v>
      </c>
      <c r="J411" s="77" t="str">
        <f t="shared" ref="J411:S412" si="98">J$410</f>
        <v>Methane Capture and Destruction</v>
      </c>
      <c r="K411" s="77" t="str">
        <f t="shared" si="98"/>
        <v>indst methane capture</v>
      </c>
      <c r="L411" s="356">
        <f t="shared" si="98"/>
        <v>0</v>
      </c>
      <c r="M411" s="356">
        <f t="shared" si="98"/>
        <v>1</v>
      </c>
      <c r="N411" s="356">
        <f t="shared" si="98"/>
        <v>0.01</v>
      </c>
      <c r="O411" s="77" t="str">
        <f t="shared" si="98"/>
        <v>% of potential achieved</v>
      </c>
      <c r="P411" s="439" t="s">
        <v>3199</v>
      </c>
      <c r="Q411" s="77" t="str">
        <f t="shared" si="98"/>
        <v>industry-ag-main.html#methane-capture</v>
      </c>
      <c r="R411" s="399" t="str">
        <f t="shared" si="98"/>
        <v>methane-capture.html</v>
      </c>
      <c r="S411" s="443" t="str">
        <f t="shared" si="98"/>
        <v>Calculated from model data; see the relevant variable(s) in the InputData folder for source information.</v>
      </c>
      <c r="T411" s="56"/>
    </row>
    <row r="412" spans="1:20" ht="60">
      <c r="A412" s="77" t="str">
        <f>A$410</f>
        <v>Industry</v>
      </c>
      <c r="B412" s="77" t="str">
        <f t="shared" si="97"/>
        <v>Methane Capture</v>
      </c>
      <c r="C412" s="77" t="str">
        <f t="shared" si="97"/>
        <v>Fraction of Methane Capture Opportunities Achieved</v>
      </c>
      <c r="D412" s="56" t="s">
        <v>149</v>
      </c>
      <c r="E412" s="56"/>
      <c r="F412" s="11" t="s">
        <v>2729</v>
      </c>
      <c r="G412" s="56"/>
      <c r="H412" s="57">
        <v>514</v>
      </c>
      <c r="I412" s="56" t="s">
        <v>49</v>
      </c>
      <c r="J412" s="77" t="str">
        <f t="shared" si="98"/>
        <v>Methane Capture and Destruction</v>
      </c>
      <c r="K412" s="77" t="str">
        <f t="shared" si="98"/>
        <v>indst methane capture</v>
      </c>
      <c r="L412" s="356">
        <f t="shared" si="98"/>
        <v>0</v>
      </c>
      <c r="M412" s="356">
        <f t="shared" si="98"/>
        <v>1</v>
      </c>
      <c r="N412" s="356">
        <f t="shared" si="98"/>
        <v>0.01</v>
      </c>
      <c r="O412" s="77" t="str">
        <f t="shared" si="98"/>
        <v>% of potential achieved</v>
      </c>
      <c r="P412" s="439" t="s">
        <v>3200</v>
      </c>
      <c r="Q412" s="77" t="str">
        <f t="shared" si="98"/>
        <v>industry-ag-main.html#methane-capture</v>
      </c>
      <c r="R412" s="399" t="str">
        <f t="shared" si="98"/>
        <v>methane-capture.html</v>
      </c>
      <c r="S412" s="443" t="str">
        <f t="shared" si="98"/>
        <v>Calculated from model data; see the relevant variable(s) in the InputData folder for source information.</v>
      </c>
      <c r="T412" s="56"/>
    </row>
    <row r="413" spans="1:20" ht="60">
      <c r="A413" s="346" t="s">
        <v>9</v>
      </c>
      <c r="B413" s="346" t="s">
        <v>21</v>
      </c>
      <c r="C413" s="346" t="s">
        <v>321</v>
      </c>
      <c r="D413" s="56" t="s">
        <v>146</v>
      </c>
      <c r="E413" s="56"/>
      <c r="F413" s="11" t="s">
        <v>2656</v>
      </c>
      <c r="G413" s="56"/>
      <c r="H413" s="57">
        <v>57</v>
      </c>
      <c r="I413" s="56" t="s">
        <v>49</v>
      </c>
      <c r="J413" s="57" t="s">
        <v>403</v>
      </c>
      <c r="K413" s="79" t="s">
        <v>2419</v>
      </c>
      <c r="L413" s="62">
        <v>0</v>
      </c>
      <c r="M413" s="63">
        <v>1</v>
      </c>
      <c r="N413" s="63">
        <v>0.01</v>
      </c>
      <c r="O413" s="56" t="s">
        <v>38</v>
      </c>
      <c r="P413" s="439" t="s">
        <v>3201</v>
      </c>
      <c r="Q413" s="56" t="s">
        <v>257</v>
      </c>
      <c r="R413" s="407" t="s">
        <v>258</v>
      </c>
      <c r="S413" s="439" t="s">
        <v>175</v>
      </c>
      <c r="T413" s="56"/>
    </row>
    <row r="414" spans="1:20" ht="45">
      <c r="A414" s="77" t="str">
        <f>A$413</f>
        <v>Industry</v>
      </c>
      <c r="B414" s="77" t="str">
        <f t="shared" ref="B414:C415" si="99">B$413</f>
        <v>Methane Destruction</v>
      </c>
      <c r="C414" s="77" t="str">
        <f t="shared" si="99"/>
        <v>Fraction of Methane Destruction Opportunities Achieved</v>
      </c>
      <c r="D414" s="56" t="s">
        <v>2730</v>
      </c>
      <c r="E414" s="56"/>
      <c r="F414" s="56" t="s">
        <v>3165</v>
      </c>
      <c r="G414" s="56"/>
      <c r="H414" s="57">
        <v>515</v>
      </c>
      <c r="I414" s="56" t="s">
        <v>49</v>
      </c>
      <c r="J414" s="77" t="str">
        <f t="shared" ref="J414:S415" si="100">J$413</f>
        <v>Methane Capture and Destruction</v>
      </c>
      <c r="K414" s="77" t="str">
        <f t="shared" si="100"/>
        <v>indst methane destruction</v>
      </c>
      <c r="L414" s="356">
        <f t="shared" si="100"/>
        <v>0</v>
      </c>
      <c r="M414" s="356">
        <f t="shared" si="100"/>
        <v>1</v>
      </c>
      <c r="N414" s="356">
        <f t="shared" si="100"/>
        <v>0.01</v>
      </c>
      <c r="O414" s="77" t="str">
        <f t="shared" si="100"/>
        <v>% of potential achieved</v>
      </c>
      <c r="P414" s="439" t="s">
        <v>3202</v>
      </c>
      <c r="Q414" s="77" t="str">
        <f t="shared" si="100"/>
        <v>industry-ag-main.html#methane-destr</v>
      </c>
      <c r="R414" s="399" t="str">
        <f t="shared" si="100"/>
        <v>methane-destruction.html</v>
      </c>
      <c r="S414" s="443" t="str">
        <f t="shared" si="100"/>
        <v>Calculated from model data; see the relevant variable(s) in the InputData folder for source information.</v>
      </c>
      <c r="T414" s="56"/>
    </row>
    <row r="415" spans="1:20" ht="60">
      <c r="A415" s="77" t="str">
        <f t="shared" ref="A415" si="101">A$413</f>
        <v>Industry</v>
      </c>
      <c r="B415" s="77" t="str">
        <f t="shared" si="99"/>
        <v>Methane Destruction</v>
      </c>
      <c r="C415" s="77" t="str">
        <f t="shared" si="99"/>
        <v>Fraction of Methane Destruction Opportunities Achieved</v>
      </c>
      <c r="D415" s="56" t="s">
        <v>149</v>
      </c>
      <c r="E415" s="56"/>
      <c r="F415" s="11" t="s">
        <v>2729</v>
      </c>
      <c r="G415" s="56"/>
      <c r="H415" s="57">
        <v>516</v>
      </c>
      <c r="I415" s="56" t="s">
        <v>49</v>
      </c>
      <c r="J415" s="77" t="str">
        <f t="shared" si="100"/>
        <v>Methane Capture and Destruction</v>
      </c>
      <c r="K415" s="77" t="str">
        <f t="shared" si="100"/>
        <v>indst methane destruction</v>
      </c>
      <c r="L415" s="356">
        <f t="shared" si="100"/>
        <v>0</v>
      </c>
      <c r="M415" s="356">
        <f t="shared" si="100"/>
        <v>1</v>
      </c>
      <c r="N415" s="356">
        <f t="shared" si="100"/>
        <v>0.01</v>
      </c>
      <c r="O415" s="77" t="str">
        <f t="shared" si="100"/>
        <v>% of potential achieved</v>
      </c>
      <c r="P415" s="439" t="s">
        <v>3203</v>
      </c>
      <c r="Q415" s="77" t="str">
        <f t="shared" si="100"/>
        <v>industry-ag-main.html#methane-destr</v>
      </c>
      <c r="R415" s="399" t="str">
        <f t="shared" si="100"/>
        <v>methane-destruction.html</v>
      </c>
      <c r="S415" s="443" t="str">
        <f t="shared" si="100"/>
        <v>Calculated from model data; see the relevant variable(s) in the InputData folder for source information.</v>
      </c>
      <c r="T415" s="56"/>
    </row>
    <row r="416" spans="1:20" ht="60">
      <c r="A416" s="346" t="s">
        <v>9</v>
      </c>
      <c r="B416" s="346" t="s">
        <v>2814</v>
      </c>
      <c r="C416" s="346" t="s">
        <v>2815</v>
      </c>
      <c r="D416" s="11" t="s">
        <v>513</v>
      </c>
      <c r="E416" s="56"/>
      <c r="F416" s="11" t="s">
        <v>510</v>
      </c>
      <c r="G416" s="56"/>
      <c r="H416" s="57">
        <v>451</v>
      </c>
      <c r="I416" s="56" t="s">
        <v>49</v>
      </c>
      <c r="J416" s="346" t="s">
        <v>2815</v>
      </c>
      <c r="K416" s="346" t="s">
        <v>2816</v>
      </c>
      <c r="L416" s="62">
        <v>0</v>
      </c>
      <c r="M416" s="63">
        <v>1</v>
      </c>
      <c r="N416" s="63">
        <v>0.01</v>
      </c>
      <c r="O416" s="56" t="s">
        <v>2817</v>
      </c>
      <c r="P416" s="441" t="s">
        <v>3548</v>
      </c>
      <c r="Q416" s="56"/>
      <c r="R416" s="407" t="s">
        <v>3074</v>
      </c>
      <c r="S416" s="439" t="s">
        <v>175</v>
      </c>
      <c r="T416" s="56"/>
    </row>
    <row r="417" spans="1:20" ht="60">
      <c r="A417" s="77" t="str">
        <f>A$416</f>
        <v>Industry</v>
      </c>
      <c r="B417" s="77" t="str">
        <f t="shared" ref="B417:C424" si="102">B$416</f>
        <v>Reduce Fossil Fuel Exports</v>
      </c>
      <c r="C417" s="77" t="str">
        <f t="shared" si="102"/>
        <v>Percent Reduction in Fossil Fuel Exports</v>
      </c>
      <c r="D417" s="11" t="s">
        <v>52</v>
      </c>
      <c r="E417" s="56"/>
      <c r="F417" s="11" t="s">
        <v>97</v>
      </c>
      <c r="G417" s="56"/>
      <c r="H417" s="57">
        <v>452</v>
      </c>
      <c r="I417" s="56" t="s">
        <v>50</v>
      </c>
      <c r="J417" s="77" t="str">
        <f t="shared" ref="J417:K424" si="103">J$416</f>
        <v>Percent Reduction in Fossil Fuel Exports</v>
      </c>
      <c r="K417" s="77" t="str">
        <f t="shared" si="103"/>
        <v>indst reduce fossil fuel exports</v>
      </c>
      <c r="L417" s="356">
        <f t="shared" ref="L417:O420" si="104">L$416</f>
        <v>0</v>
      </c>
      <c r="M417" s="356">
        <f t="shared" si="104"/>
        <v>1</v>
      </c>
      <c r="N417" s="356">
        <f t="shared" si="104"/>
        <v>0.01</v>
      </c>
      <c r="O417" s="77" t="str">
        <f t="shared" si="104"/>
        <v>% reduction in exports</v>
      </c>
      <c r="P417" s="441" t="s">
        <v>3549</v>
      </c>
      <c r="Q417" s="56"/>
      <c r="R417" s="399" t="str">
        <f t="shared" ref="R417:S424" si="105">R$416</f>
        <v>reduce-fuel-exports.html</v>
      </c>
      <c r="S417" s="443" t="str">
        <f t="shared" si="105"/>
        <v>Calculated from model data; see the relevant variable(s) in the InputData folder for source information.</v>
      </c>
      <c r="T417" s="56"/>
    </row>
    <row r="418" spans="1:20" ht="60">
      <c r="A418" s="77" t="str">
        <f t="shared" ref="A418:A424" si="106">A$416</f>
        <v>Industry</v>
      </c>
      <c r="B418" s="77" t="str">
        <f t="shared" si="102"/>
        <v>Reduce Fossil Fuel Exports</v>
      </c>
      <c r="C418" s="77" t="str">
        <f t="shared" si="102"/>
        <v>Percent Reduction in Fossil Fuel Exports</v>
      </c>
      <c r="D418" s="11" t="s">
        <v>59</v>
      </c>
      <c r="E418" s="56"/>
      <c r="F418" s="11" t="s">
        <v>105</v>
      </c>
      <c r="G418" s="56"/>
      <c r="H418" s="57">
        <v>453</v>
      </c>
      <c r="I418" s="56" t="s">
        <v>50</v>
      </c>
      <c r="J418" s="77" t="str">
        <f t="shared" si="103"/>
        <v>Percent Reduction in Fossil Fuel Exports</v>
      </c>
      <c r="K418" s="77" t="str">
        <f t="shared" si="103"/>
        <v>indst reduce fossil fuel exports</v>
      </c>
      <c r="L418" s="356">
        <f t="shared" si="104"/>
        <v>0</v>
      </c>
      <c r="M418" s="356">
        <f t="shared" si="104"/>
        <v>1</v>
      </c>
      <c r="N418" s="356">
        <f t="shared" si="104"/>
        <v>0.01</v>
      </c>
      <c r="O418" s="77" t="str">
        <f t="shared" si="104"/>
        <v>% reduction in exports</v>
      </c>
      <c r="P418" s="441" t="s">
        <v>3550</v>
      </c>
      <c r="Q418" s="56"/>
      <c r="R418" s="399" t="str">
        <f t="shared" si="105"/>
        <v>reduce-fuel-exports.html</v>
      </c>
      <c r="S418" s="443" t="str">
        <f t="shared" si="105"/>
        <v>Calculated from model data; see the relevant variable(s) in the InputData folder for source information.</v>
      </c>
      <c r="T418" s="56"/>
    </row>
    <row r="419" spans="1:20" ht="60">
      <c r="A419" s="77" t="str">
        <f t="shared" si="106"/>
        <v>Industry</v>
      </c>
      <c r="B419" s="77" t="str">
        <f t="shared" si="102"/>
        <v>Reduce Fossil Fuel Exports</v>
      </c>
      <c r="C419" s="77" t="str">
        <f t="shared" si="102"/>
        <v>Percent Reduction in Fossil Fuel Exports</v>
      </c>
      <c r="D419" s="11" t="s">
        <v>60</v>
      </c>
      <c r="E419" s="56"/>
      <c r="F419" s="11" t="s">
        <v>106</v>
      </c>
      <c r="G419" s="56"/>
      <c r="H419" s="57">
        <v>454</v>
      </c>
      <c r="I419" s="56" t="s">
        <v>50</v>
      </c>
      <c r="J419" s="77" t="str">
        <f t="shared" si="103"/>
        <v>Percent Reduction in Fossil Fuel Exports</v>
      </c>
      <c r="K419" s="77" t="str">
        <f t="shared" si="103"/>
        <v>indst reduce fossil fuel exports</v>
      </c>
      <c r="L419" s="356">
        <f t="shared" si="104"/>
        <v>0</v>
      </c>
      <c r="M419" s="356">
        <f t="shared" si="104"/>
        <v>1</v>
      </c>
      <c r="N419" s="356">
        <f t="shared" si="104"/>
        <v>0.01</v>
      </c>
      <c r="O419" s="77" t="str">
        <f t="shared" si="104"/>
        <v>% reduction in exports</v>
      </c>
      <c r="P419" s="441" t="s">
        <v>3551</v>
      </c>
      <c r="Q419" s="56"/>
      <c r="R419" s="399" t="str">
        <f t="shared" si="105"/>
        <v>reduce-fuel-exports.html</v>
      </c>
      <c r="S419" s="443" t="str">
        <f t="shared" si="105"/>
        <v>Calculated from model data; see the relevant variable(s) in the InputData folder for source information.</v>
      </c>
      <c r="T419" s="56"/>
    </row>
    <row r="420" spans="1:20" ht="60">
      <c r="A420" s="77" t="str">
        <f t="shared" si="106"/>
        <v>Industry</v>
      </c>
      <c r="B420" s="77" t="str">
        <f t="shared" si="102"/>
        <v>Reduce Fossil Fuel Exports</v>
      </c>
      <c r="C420" s="77" t="str">
        <f t="shared" si="102"/>
        <v>Percent Reduction in Fossil Fuel Exports</v>
      </c>
      <c r="D420" s="11" t="s">
        <v>2796</v>
      </c>
      <c r="E420" s="56"/>
      <c r="F420" s="11" t="s">
        <v>2797</v>
      </c>
      <c r="G420" s="56"/>
      <c r="H420" s="57">
        <v>455</v>
      </c>
      <c r="I420" s="56" t="s">
        <v>50</v>
      </c>
      <c r="J420" s="77" t="str">
        <f t="shared" si="103"/>
        <v>Percent Reduction in Fossil Fuel Exports</v>
      </c>
      <c r="K420" s="77" t="str">
        <f t="shared" si="103"/>
        <v>indst reduce fossil fuel exports</v>
      </c>
      <c r="L420" s="356">
        <f t="shared" si="104"/>
        <v>0</v>
      </c>
      <c r="M420" s="356">
        <f t="shared" si="104"/>
        <v>1</v>
      </c>
      <c r="N420" s="356">
        <f t="shared" si="104"/>
        <v>0.01</v>
      </c>
      <c r="O420" s="77" t="str">
        <f t="shared" si="104"/>
        <v>% reduction in exports</v>
      </c>
      <c r="P420" s="441" t="s">
        <v>3552</v>
      </c>
      <c r="Q420" s="56"/>
      <c r="R420" s="399" t="str">
        <f t="shared" si="105"/>
        <v>reduce-fuel-exports.html</v>
      </c>
      <c r="S420" s="443" t="str">
        <f t="shared" si="105"/>
        <v>Calculated from model data; see the relevant variable(s) in the InputData folder for source information.</v>
      </c>
      <c r="T420" s="56"/>
    </row>
    <row r="421" spans="1:20" ht="45">
      <c r="A421" s="77" t="str">
        <f t="shared" si="106"/>
        <v>Industry</v>
      </c>
      <c r="B421" s="77" t="str">
        <f t="shared" si="102"/>
        <v>Reduce Fossil Fuel Exports</v>
      </c>
      <c r="C421" s="77" t="str">
        <f t="shared" si="102"/>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5"/>
        <v>Calculated from model data; see the relevant variable(s) in the InputData folder for source information.</v>
      </c>
      <c r="T421" s="56"/>
    </row>
    <row r="422" spans="1:20" ht="60">
      <c r="A422" s="77" t="str">
        <f t="shared" si="106"/>
        <v>Industry</v>
      </c>
      <c r="B422" s="77" t="str">
        <f t="shared" si="102"/>
        <v>Reduce Fossil Fuel Exports</v>
      </c>
      <c r="C422" s="77" t="str">
        <f t="shared" si="102"/>
        <v>Percent Reduction in Fossil Fuel Exports</v>
      </c>
      <c r="D422" s="11" t="s">
        <v>2788</v>
      </c>
      <c r="E422" s="56"/>
      <c r="F422" s="11" t="s">
        <v>2792</v>
      </c>
      <c r="G422" s="56"/>
      <c r="H422" s="57">
        <v>457</v>
      </c>
      <c r="I422" s="56" t="s">
        <v>50</v>
      </c>
      <c r="J422" s="77" t="str">
        <f t="shared" si="103"/>
        <v>Percent Reduction in Fossil Fuel Exports</v>
      </c>
      <c r="K422" s="77" t="str">
        <f t="shared" si="103"/>
        <v>indst reduce fossil fuel exports</v>
      </c>
      <c r="L422" s="356">
        <f t="shared" ref="L422:O424" si="107">L$416</f>
        <v>0</v>
      </c>
      <c r="M422" s="356">
        <f t="shared" si="107"/>
        <v>1</v>
      </c>
      <c r="N422" s="356">
        <f t="shared" si="107"/>
        <v>0.01</v>
      </c>
      <c r="O422" s="77" t="str">
        <f t="shared" si="107"/>
        <v>% reduction in exports</v>
      </c>
      <c r="P422" s="441" t="s">
        <v>3553</v>
      </c>
      <c r="Q422" s="56"/>
      <c r="R422" s="399" t="str">
        <f t="shared" ref="R422:R424" si="108">R$416</f>
        <v>reduce-fuel-exports.html</v>
      </c>
      <c r="S422" s="443" t="str">
        <f t="shared" si="105"/>
        <v>Calculated from model data; see the relevant variable(s) in the InputData folder for source information.</v>
      </c>
      <c r="T422" s="56"/>
    </row>
    <row r="423" spans="1:20" ht="60">
      <c r="A423" s="77" t="str">
        <f t="shared" si="106"/>
        <v>Industry</v>
      </c>
      <c r="B423" s="77" t="str">
        <f t="shared" si="102"/>
        <v>Reduce Fossil Fuel Exports</v>
      </c>
      <c r="C423" s="77" t="str">
        <f t="shared" si="102"/>
        <v>Percent Reduction in Fossil Fuel Exports</v>
      </c>
      <c r="D423" s="11" t="s">
        <v>2798</v>
      </c>
      <c r="E423" s="56"/>
      <c r="F423" s="11" t="s">
        <v>2799</v>
      </c>
      <c r="G423" s="56"/>
      <c r="H423" s="57">
        <v>458</v>
      </c>
      <c r="I423" s="56" t="s">
        <v>50</v>
      </c>
      <c r="J423" s="77" t="str">
        <f t="shared" si="103"/>
        <v>Percent Reduction in Fossil Fuel Exports</v>
      </c>
      <c r="K423" s="77" t="str">
        <f t="shared" si="103"/>
        <v>indst reduce fossil fuel exports</v>
      </c>
      <c r="L423" s="356">
        <f t="shared" si="107"/>
        <v>0</v>
      </c>
      <c r="M423" s="356">
        <f t="shared" si="107"/>
        <v>1</v>
      </c>
      <c r="N423" s="356">
        <f t="shared" si="107"/>
        <v>0.01</v>
      </c>
      <c r="O423" s="77" t="str">
        <f t="shared" si="107"/>
        <v>% reduction in exports</v>
      </c>
      <c r="P423" s="441" t="s">
        <v>3554</v>
      </c>
      <c r="Q423" s="56"/>
      <c r="R423" s="399" t="str">
        <f t="shared" si="108"/>
        <v>reduce-fuel-exports.html</v>
      </c>
      <c r="S423" s="443" t="str">
        <f t="shared" si="105"/>
        <v>Calculated from model data; see the relevant variable(s) in the InputData folder for source information.</v>
      </c>
      <c r="T423" s="56"/>
    </row>
    <row r="424" spans="1:20" ht="60">
      <c r="A424" s="77" t="str">
        <f t="shared" si="106"/>
        <v>Industry</v>
      </c>
      <c r="B424" s="77" t="str">
        <f t="shared" si="102"/>
        <v>Reduce Fossil Fuel Exports</v>
      </c>
      <c r="C424" s="77" t="str">
        <f t="shared" si="102"/>
        <v>Percent Reduction in Fossil Fuel Exports</v>
      </c>
      <c r="D424" s="11" t="s">
        <v>2789</v>
      </c>
      <c r="E424" s="56"/>
      <c r="F424" s="11" t="s">
        <v>2793</v>
      </c>
      <c r="G424" s="56"/>
      <c r="H424" s="57">
        <v>459</v>
      </c>
      <c r="I424" s="56" t="s">
        <v>50</v>
      </c>
      <c r="J424" s="77" t="str">
        <f t="shared" si="103"/>
        <v>Percent Reduction in Fossil Fuel Exports</v>
      </c>
      <c r="K424" s="77" t="str">
        <f t="shared" si="103"/>
        <v>indst reduce fossil fuel exports</v>
      </c>
      <c r="L424" s="356">
        <f t="shared" si="107"/>
        <v>0</v>
      </c>
      <c r="M424" s="356">
        <f t="shared" si="107"/>
        <v>1</v>
      </c>
      <c r="N424" s="356">
        <f t="shared" si="107"/>
        <v>0.01</v>
      </c>
      <c r="O424" s="77" t="str">
        <f t="shared" si="107"/>
        <v>% reduction in exports</v>
      </c>
      <c r="P424" s="441" t="s">
        <v>3555</v>
      </c>
      <c r="Q424" s="56"/>
      <c r="R424" s="399" t="str">
        <f t="shared" si="108"/>
        <v>reduce-fuel-exports.html</v>
      </c>
      <c r="S424" s="443" t="str">
        <f t="shared" si="105"/>
        <v>Calculated from model data; see the relevant variable(s) in the InputData folder for source information.</v>
      </c>
      <c r="T424" s="56"/>
    </row>
    <row r="425" spans="1:20" ht="7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3556</v>
      </c>
      <c r="Q425" s="56" t="s">
        <v>259</v>
      </c>
      <c r="R425" s="407" t="s">
        <v>260</v>
      </c>
      <c r="S425" s="439" t="s">
        <v>3582</v>
      </c>
      <c r="T425" s="56" t="s">
        <v>209</v>
      </c>
    </row>
    <row r="426" spans="1:20" ht="30">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30">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3080</v>
      </c>
      <c r="S427" s="439"/>
      <c r="T427" s="56"/>
    </row>
    <row r="428" spans="1:20" ht="4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2460</v>
      </c>
      <c r="Q428" s="56" t="s">
        <v>261</v>
      </c>
      <c r="R428" s="407" t="s">
        <v>262</v>
      </c>
      <c r="S428" s="439" t="s">
        <v>175</v>
      </c>
      <c r="T428" s="56"/>
    </row>
    <row r="429" spans="1:20" ht="60">
      <c r="A429" s="346" t="s">
        <v>154</v>
      </c>
      <c r="B429" s="346" t="s">
        <v>3174</v>
      </c>
      <c r="C429" s="346" t="s">
        <v>3175</v>
      </c>
      <c r="D429" s="56"/>
      <c r="E429" s="56"/>
      <c r="F429" s="56"/>
      <c r="G429" s="56"/>
      <c r="H429" s="57">
        <v>62</v>
      </c>
      <c r="I429" s="56" t="s">
        <v>49</v>
      </c>
      <c r="J429" s="346" t="s">
        <v>3174</v>
      </c>
      <c r="K429" s="79" t="s">
        <v>3176</v>
      </c>
      <c r="L429" s="62">
        <v>0</v>
      </c>
      <c r="M429" s="63">
        <v>1</v>
      </c>
      <c r="N429" s="63">
        <v>0.01</v>
      </c>
      <c r="O429" s="56" t="s">
        <v>38</v>
      </c>
      <c r="P429" s="439" t="s">
        <v>3204</v>
      </c>
      <c r="Q429" s="56" t="s">
        <v>263</v>
      </c>
      <c r="R429" s="407" t="s">
        <v>264</v>
      </c>
      <c r="S429" s="439" t="s">
        <v>175</v>
      </c>
      <c r="T429" s="56"/>
    </row>
    <row r="430" spans="1:20" ht="4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2461</v>
      </c>
      <c r="Q430" s="56" t="s">
        <v>265</v>
      </c>
      <c r="R430" s="407" t="s">
        <v>266</v>
      </c>
      <c r="S430" s="439" t="s">
        <v>175</v>
      </c>
      <c r="T430" s="56"/>
    </row>
    <row r="431" spans="1:20" ht="45">
      <c r="A431" s="346" t="s">
        <v>154</v>
      </c>
      <c r="B431" s="346" t="s">
        <v>155</v>
      </c>
      <c r="C431" s="346" t="s">
        <v>3225</v>
      </c>
      <c r="D431" s="56"/>
      <c r="E431" s="56"/>
      <c r="F431" s="56"/>
      <c r="G431" s="56"/>
      <c r="H431" s="57">
        <v>64</v>
      </c>
      <c r="I431" s="56" t="s">
        <v>49</v>
      </c>
      <c r="J431" s="79" t="s">
        <v>155</v>
      </c>
      <c r="K431" s="79" t="s">
        <v>2413</v>
      </c>
      <c r="L431" s="62">
        <v>0</v>
      </c>
      <c r="M431" s="63">
        <v>1</v>
      </c>
      <c r="N431" s="63">
        <v>0.01</v>
      </c>
      <c r="O431" s="56" t="s">
        <v>38</v>
      </c>
      <c r="P431" s="439" t="s">
        <v>3205</v>
      </c>
      <c r="Q431" s="56" t="s">
        <v>267</v>
      </c>
      <c r="R431" s="407" t="s">
        <v>268</v>
      </c>
      <c r="S431" s="439" t="s">
        <v>175</v>
      </c>
      <c r="T431" s="56"/>
    </row>
    <row r="432" spans="1:20" ht="30">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3081</v>
      </c>
      <c r="S432" s="439"/>
      <c r="T432" s="56"/>
    </row>
    <row r="433" spans="1:20" ht="120">
      <c r="A433" s="346" t="s">
        <v>154</v>
      </c>
      <c r="B433" s="346" t="s">
        <v>2742</v>
      </c>
      <c r="C433" s="346" t="s">
        <v>2743</v>
      </c>
      <c r="D433" s="56"/>
      <c r="E433" s="56"/>
      <c r="F433" s="56"/>
      <c r="G433" s="56"/>
      <c r="H433" s="57">
        <v>434</v>
      </c>
      <c r="I433" s="56" t="s">
        <v>49</v>
      </c>
      <c r="J433" s="346" t="s">
        <v>2742</v>
      </c>
      <c r="K433" s="346" t="s">
        <v>2744</v>
      </c>
      <c r="L433" s="62">
        <v>0</v>
      </c>
      <c r="M433" s="63">
        <v>1</v>
      </c>
      <c r="N433" s="63">
        <v>0.01</v>
      </c>
      <c r="O433" s="56" t="s">
        <v>2745</v>
      </c>
      <c r="P433" s="439" t="s">
        <v>3076</v>
      </c>
      <c r="Q433" s="56"/>
      <c r="R433" s="407" t="s">
        <v>3075</v>
      </c>
      <c r="S433" s="442" t="s">
        <v>2746</v>
      </c>
      <c r="T433" s="56"/>
    </row>
    <row r="434" spans="1:20" s="3" customFormat="1" ht="75">
      <c r="A434" s="347" t="s">
        <v>2800</v>
      </c>
      <c r="B434" s="347" t="s">
        <v>2804</v>
      </c>
      <c r="C434" s="347" t="s">
        <v>322</v>
      </c>
      <c r="D434" s="11"/>
      <c r="E434" s="11"/>
      <c r="F434" s="11"/>
      <c r="G434" s="11"/>
      <c r="H434" s="57">
        <v>68</v>
      </c>
      <c r="I434" s="11" t="s">
        <v>50</v>
      </c>
      <c r="J434" s="78" t="s">
        <v>2803</v>
      </c>
      <c r="K434" s="79" t="s">
        <v>2411</v>
      </c>
      <c r="L434" s="66">
        <v>0</v>
      </c>
      <c r="M434" s="66">
        <v>1</v>
      </c>
      <c r="N434" s="66">
        <v>0.01</v>
      </c>
      <c r="O434" s="11" t="s">
        <v>64</v>
      </c>
      <c r="P434" s="444" t="s">
        <v>2462</v>
      </c>
      <c r="Q434" s="11" t="s">
        <v>273</v>
      </c>
      <c r="R434" s="407" t="s">
        <v>274</v>
      </c>
      <c r="S434" s="439" t="s">
        <v>175</v>
      </c>
      <c r="T434" s="11"/>
    </row>
    <row r="435" spans="1:20" s="3" customFormat="1" ht="75">
      <c r="A435" s="347" t="s">
        <v>2800</v>
      </c>
      <c r="B435" s="347" t="s">
        <v>3125</v>
      </c>
      <c r="C435" s="347" t="s">
        <v>3124</v>
      </c>
      <c r="D435" s="11"/>
      <c r="E435" s="11"/>
      <c r="F435" s="11"/>
      <c r="G435" s="11"/>
      <c r="H435" s="57">
        <v>176</v>
      </c>
      <c r="I435" s="11" t="s">
        <v>49</v>
      </c>
      <c r="J435" s="78" t="s">
        <v>404</v>
      </c>
      <c r="K435" s="79" t="s">
        <v>3122</v>
      </c>
      <c r="L435" s="66">
        <v>0</v>
      </c>
      <c r="M435" s="66">
        <v>1</v>
      </c>
      <c r="N435" s="66">
        <v>0.01</v>
      </c>
      <c r="O435" s="56" t="s">
        <v>3123</v>
      </c>
      <c r="P435" s="440" t="s">
        <v>3557</v>
      </c>
      <c r="Q435" s="11" t="s">
        <v>397</v>
      </c>
      <c r="R435" s="407" t="s">
        <v>3077</v>
      </c>
      <c r="S435" s="439" t="s">
        <v>175</v>
      </c>
      <c r="T435" s="11"/>
    </row>
    <row r="436" spans="1:20" s="3" customFormat="1" ht="60">
      <c r="A436" s="347" t="s">
        <v>2800</v>
      </c>
      <c r="B436" s="347" t="s">
        <v>2801</v>
      </c>
      <c r="C436" s="347" t="s">
        <v>2802</v>
      </c>
      <c r="D436" s="11"/>
      <c r="E436" s="11"/>
      <c r="F436" s="11"/>
      <c r="G436" s="11"/>
      <c r="H436" s="57">
        <v>450</v>
      </c>
      <c r="I436" s="11" t="s">
        <v>49</v>
      </c>
      <c r="J436" s="347" t="s">
        <v>2805</v>
      </c>
      <c r="K436" s="346" t="s">
        <v>2806</v>
      </c>
      <c r="L436" s="66">
        <v>0</v>
      </c>
      <c r="M436" s="66">
        <v>1</v>
      </c>
      <c r="N436" s="66">
        <v>0.01</v>
      </c>
      <c r="O436" s="56" t="s">
        <v>2807</v>
      </c>
      <c r="P436" s="444" t="s">
        <v>2808</v>
      </c>
      <c r="Q436" s="11"/>
      <c r="R436" s="407" t="s">
        <v>3078</v>
      </c>
      <c r="S436" s="439"/>
      <c r="T436" s="11"/>
    </row>
    <row r="437" spans="1:20" ht="10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3238</v>
      </c>
      <c r="P437" s="439" t="s">
        <v>3239</v>
      </c>
      <c r="Q437" s="56" t="s">
        <v>269</v>
      </c>
      <c r="R437" s="407" t="s">
        <v>270</v>
      </c>
      <c r="S437" s="439"/>
      <c r="T437" s="56"/>
    </row>
    <row r="438" spans="1:20" ht="10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439" t="s">
        <v>3240</v>
      </c>
      <c r="Q438" s="58" t="str">
        <f>Q$437</f>
        <v>ccs.html#ccs</v>
      </c>
      <c r="R438" s="408" t="str">
        <f>R$437</f>
        <v>carbon-capture-and-sequestration.html</v>
      </c>
      <c r="S438" s="439"/>
      <c r="T438" s="56"/>
    </row>
    <row r="439" spans="1:20" s="6" customFormat="1" ht="75">
      <c r="A439" s="346" t="s">
        <v>10</v>
      </c>
      <c r="B439" s="346" t="s">
        <v>28</v>
      </c>
      <c r="C439" s="346" t="s">
        <v>2662</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3558</v>
      </c>
      <c r="Q439" s="56" t="s">
        <v>271</v>
      </c>
      <c r="R439" s="407" t="s">
        <v>272</v>
      </c>
      <c r="S439" s="444" t="s">
        <v>2627</v>
      </c>
      <c r="T439" s="11" t="s">
        <v>455</v>
      </c>
    </row>
    <row r="440" spans="1:20" s="6" customFormat="1" ht="90">
      <c r="A440" s="77" t="str">
        <f>A$439</f>
        <v>Cross-Sector</v>
      </c>
      <c r="B440" s="77" t="str">
        <f t="shared" ref="B440:C440" si="110">B$439</f>
        <v>Carbon Tax</v>
      </c>
      <c r="C440" s="77" t="str">
        <f t="shared" si="110"/>
        <v>Additional Carbon Tax Rate</v>
      </c>
      <c r="D440" s="56" t="s">
        <v>395</v>
      </c>
      <c r="E440" s="56"/>
      <c r="F440" s="56" t="s">
        <v>396</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441" t="s">
        <v>3559</v>
      </c>
      <c r="Q440" s="58" t="str">
        <f t="shared" ref="Q440:R444" si="113">Q$439</f>
        <v>fuels.html#carbon-tax</v>
      </c>
      <c r="R440" s="408" t="str">
        <f t="shared" si="113"/>
        <v>carbon-tax.html</v>
      </c>
      <c r="S440" s="452" t="s">
        <v>3583</v>
      </c>
      <c r="T440" s="58"/>
    </row>
    <row r="441" spans="1:20" s="6" customFormat="1" ht="75">
      <c r="A441" s="77" t="str">
        <f t="shared" ref="A441:C444" si="114">A$439</f>
        <v>Cross-Sector</v>
      </c>
      <c r="B441" s="77" t="str">
        <f t="shared" si="114"/>
        <v>Carbon Tax</v>
      </c>
      <c r="C441" s="77" t="str">
        <f t="shared" si="114"/>
        <v>Additional Carbon Tax Rate</v>
      </c>
      <c r="D441" s="56" t="s">
        <v>389</v>
      </c>
      <c r="E441" s="56"/>
      <c r="F441" s="56" t="s">
        <v>393</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441" t="s">
        <v>3560</v>
      </c>
      <c r="Q441" s="58" t="str">
        <f t="shared" si="113"/>
        <v>fuels.html#carbon-tax</v>
      </c>
      <c r="R441" s="408" t="str">
        <f t="shared" si="113"/>
        <v>carbon-tax.html</v>
      </c>
      <c r="S441" s="444"/>
      <c r="T441" s="58"/>
    </row>
    <row r="442" spans="1:20" s="6" customFormat="1" ht="75">
      <c r="A442" s="77" t="str">
        <f t="shared" si="114"/>
        <v>Cross-Sector</v>
      </c>
      <c r="B442" s="77" t="str">
        <f t="shared" si="114"/>
        <v>Carbon Tax</v>
      </c>
      <c r="C442" s="77" t="str">
        <f t="shared" si="114"/>
        <v>Additional Carbon Tax Rate</v>
      </c>
      <c r="D442" s="56" t="s">
        <v>390</v>
      </c>
      <c r="E442" s="56"/>
      <c r="F442" s="56" t="s">
        <v>394</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441" t="s">
        <v>3561</v>
      </c>
      <c r="Q442" s="58" t="str">
        <f t="shared" si="113"/>
        <v>fuels.html#carbon-tax</v>
      </c>
      <c r="R442" s="408" t="str">
        <f t="shared" si="113"/>
        <v>carbon-tax.html</v>
      </c>
      <c r="S442" s="444"/>
      <c r="T442" s="58"/>
    </row>
    <row r="443" spans="1:20" s="6" customFormat="1" ht="105">
      <c r="A443" s="77" t="str">
        <f t="shared" si="114"/>
        <v>Cross-Sector</v>
      </c>
      <c r="B443" s="77" t="str">
        <f t="shared" si="114"/>
        <v>Carbon Tax</v>
      </c>
      <c r="C443" s="77" t="str">
        <f t="shared" si="114"/>
        <v>Additional Carbon Tax Rate</v>
      </c>
      <c r="D443" s="56" t="s">
        <v>388</v>
      </c>
      <c r="E443" s="56"/>
      <c r="F443" s="56" t="s">
        <v>392</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441" t="s">
        <v>3562</v>
      </c>
      <c r="Q443" s="58" t="str">
        <f t="shared" si="113"/>
        <v>fuels.html#carbon-tax</v>
      </c>
      <c r="R443" s="408" t="str">
        <f t="shared" si="113"/>
        <v>carbon-tax.html</v>
      </c>
      <c r="S443" s="444"/>
      <c r="T443" s="58"/>
    </row>
    <row r="444" spans="1:20" s="6" customFormat="1" ht="60">
      <c r="A444" s="77" t="str">
        <f t="shared" si="114"/>
        <v>Cross-Sector</v>
      </c>
      <c r="B444" s="77" t="str">
        <f t="shared" si="114"/>
        <v>Carbon Tax</v>
      </c>
      <c r="C444" s="77" t="str">
        <f t="shared" si="114"/>
        <v>Additional Carbon Tax Rate</v>
      </c>
      <c r="D444" s="56" t="s">
        <v>2823</v>
      </c>
      <c r="E444" s="56"/>
      <c r="F444" s="56" t="s">
        <v>3316</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441" t="s">
        <v>3563</v>
      </c>
      <c r="Q444" s="58" t="str">
        <f t="shared" si="113"/>
        <v>fuels.html#carbon-tax</v>
      </c>
      <c r="R444" s="408" t="str">
        <f t="shared" si="113"/>
        <v>carbon-tax.html</v>
      </c>
      <c r="S444" s="444"/>
      <c r="T444" s="58"/>
    </row>
    <row r="445" spans="1:20" s="3" customFormat="1" ht="75">
      <c r="A445" s="347" t="s">
        <v>10</v>
      </c>
      <c r="B445" s="347" t="s">
        <v>3157</v>
      </c>
      <c r="C445" s="347" t="s">
        <v>2748</v>
      </c>
      <c r="D445" s="11"/>
      <c r="E445" s="11"/>
      <c r="F445" s="11"/>
      <c r="G445" s="11"/>
      <c r="H445" s="59">
        <v>509</v>
      </c>
      <c r="I445" s="11" t="s">
        <v>49</v>
      </c>
      <c r="J445" s="347" t="s">
        <v>2916</v>
      </c>
      <c r="K445" s="347" t="s">
        <v>2751</v>
      </c>
      <c r="L445" s="68">
        <v>0</v>
      </c>
      <c r="M445" s="68">
        <v>1</v>
      </c>
      <c r="N445" s="68">
        <v>1</v>
      </c>
      <c r="O445" s="56" t="s">
        <v>33</v>
      </c>
      <c r="P445" s="439" t="s">
        <v>3156</v>
      </c>
      <c r="Q445" s="56" t="s">
        <v>271</v>
      </c>
      <c r="R445" s="407" t="s">
        <v>272</v>
      </c>
      <c r="S445" s="444"/>
      <c r="T445" s="11"/>
    </row>
    <row r="446" spans="1:20" s="6" customFormat="1" ht="30">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45">
      <c r="A447" s="77" t="str">
        <f>A$446</f>
        <v>Cross-Sector</v>
      </c>
      <c r="B447" s="77" t="str">
        <f>B$446</f>
        <v>End Existing Subsidies</v>
      </c>
      <c r="C447" s="77" t="str">
        <f t="shared" ref="B447:C462" si="115">C$446</f>
        <v>Percent Reduction in BAU Subsidies</v>
      </c>
      <c r="D447" s="11" t="s">
        <v>513</v>
      </c>
      <c r="E447" s="56"/>
      <c r="F447" s="11" t="s">
        <v>510</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444" t="s">
        <v>2761</v>
      </c>
      <c r="Q447" s="11" t="s">
        <v>275</v>
      </c>
      <c r="R447" s="407" t="s">
        <v>276</v>
      </c>
      <c r="S447" s="439" t="s">
        <v>175</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444" t="s">
        <v>2762</v>
      </c>
      <c r="Q448" s="11" t="s">
        <v>275</v>
      </c>
      <c r="R448" s="407" t="s">
        <v>276</v>
      </c>
      <c r="S448" s="439" t="s">
        <v>175</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444" t="s">
        <v>2763</v>
      </c>
      <c r="Q449" s="11" t="s">
        <v>275</v>
      </c>
      <c r="R449" s="407" t="s">
        <v>276</v>
      </c>
      <c r="S449" s="439" t="s">
        <v>175</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444"/>
      <c r="Q450" s="11"/>
      <c r="R450" s="407"/>
      <c r="S450" s="439"/>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515</v>
      </c>
      <c r="G451" s="56"/>
      <c r="H451" s="57">
        <v>73</v>
      </c>
      <c r="I451" s="11" t="s">
        <v>50</v>
      </c>
      <c r="J451" s="77" t="str">
        <f t="shared" si="116"/>
        <v>End Existing Subsidies</v>
      </c>
      <c r="K451" s="77" t="str">
        <f t="shared" si="116"/>
        <v>cross reduce BAU subsidies</v>
      </c>
      <c r="L451" s="64"/>
      <c r="M451" s="64"/>
      <c r="N451" s="64"/>
      <c r="O451" s="58"/>
      <c r="P451" s="444"/>
      <c r="Q451" s="11"/>
      <c r="R451" s="407"/>
      <c r="S451" s="439"/>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444" t="s">
        <v>2638</v>
      </c>
      <c r="Q452" s="11" t="s">
        <v>275</v>
      </c>
      <c r="R452" s="407" t="s">
        <v>276</v>
      </c>
      <c r="S452" s="439" t="s">
        <v>175</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213</v>
      </c>
      <c r="I453" s="11" t="s">
        <v>50</v>
      </c>
      <c r="J453" s="77" t="str">
        <f t="shared" si="116"/>
        <v>End Existing Subsidies</v>
      </c>
      <c r="K453" s="77" t="str">
        <f t="shared" si="116"/>
        <v>cross reduce BAU subsidies</v>
      </c>
      <c r="L453" s="68"/>
      <c r="M453" s="68"/>
      <c r="N453" s="68"/>
      <c r="O453" s="56"/>
      <c r="P453" s="439"/>
      <c r="Q453" s="58"/>
      <c r="R453" s="407"/>
      <c r="S453" s="456"/>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444" t="s">
        <v>2639</v>
      </c>
      <c r="Q454" s="11" t="s">
        <v>275</v>
      </c>
      <c r="R454" s="407" t="s">
        <v>276</v>
      </c>
      <c r="S454" s="439" t="s">
        <v>175</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444" t="s">
        <v>2764</v>
      </c>
      <c r="Q455" s="11" t="s">
        <v>275</v>
      </c>
      <c r="R455" s="407" t="s">
        <v>276</v>
      </c>
      <c r="S455" s="439" t="s">
        <v>175</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213</v>
      </c>
      <c r="I456" s="11" t="s">
        <v>50</v>
      </c>
      <c r="J456" s="77" t="str">
        <f t="shared" si="116"/>
        <v>End Existing Subsidies</v>
      </c>
      <c r="K456" s="77" t="str">
        <f t="shared" si="116"/>
        <v>cross reduce BAU subsidies</v>
      </c>
      <c r="L456" s="68"/>
      <c r="M456" s="68"/>
      <c r="N456" s="68"/>
      <c r="O456" s="56"/>
      <c r="P456" s="439"/>
      <c r="Q456" s="58"/>
      <c r="R456" s="407"/>
      <c r="S456" s="456"/>
      <c r="T456" s="58"/>
    </row>
    <row r="457" spans="1:20" s="6" customFormat="1" ht="60">
      <c r="A457" s="77" t="str">
        <f t="shared" si="117"/>
        <v>Cross-Sector</v>
      </c>
      <c r="B457" s="77" t="str">
        <f t="shared" si="115"/>
        <v>End Existing Subsidies</v>
      </c>
      <c r="C457" s="77" t="str">
        <f t="shared" si="115"/>
        <v>Percent Reduction in BAU Subsidies</v>
      </c>
      <c r="D457" s="11" t="s">
        <v>62</v>
      </c>
      <c r="E457" s="56"/>
      <c r="F457" s="11" t="s">
        <v>108</v>
      </c>
      <c r="G457" s="56"/>
      <c r="H457" s="57" t="s">
        <v>213</v>
      </c>
      <c r="I457" s="11" t="s">
        <v>50</v>
      </c>
      <c r="J457" s="77" t="str">
        <f t="shared" si="116"/>
        <v>End Existing Subsidies</v>
      </c>
      <c r="K457" s="77" t="str">
        <f t="shared" si="116"/>
        <v>cross reduce BAU subsidies</v>
      </c>
      <c r="L457" s="68"/>
      <c r="M457" s="68"/>
      <c r="N457" s="68"/>
      <c r="O457" s="56"/>
      <c r="P457" s="441" t="s">
        <v>3564</v>
      </c>
      <c r="Q457" s="58"/>
      <c r="R457" s="407"/>
      <c r="S457" s="452" t="s">
        <v>3584</v>
      </c>
      <c r="T457" s="58"/>
    </row>
    <row r="458" spans="1:20" s="6" customFormat="1" ht="30">
      <c r="A458" s="77" t="str">
        <f t="shared" si="117"/>
        <v>Cross-Sector</v>
      </c>
      <c r="B458" s="77" t="str">
        <f t="shared" si="115"/>
        <v>End Existing Subsidies</v>
      </c>
      <c r="C458" s="77" t="str">
        <f t="shared" si="115"/>
        <v>Percent Reduction in BAU Subsidies</v>
      </c>
      <c r="D458" s="11" t="s">
        <v>2796</v>
      </c>
      <c r="E458" s="56"/>
      <c r="F458" s="11" t="s">
        <v>2797</v>
      </c>
      <c r="G458" s="56"/>
      <c r="H458" s="57"/>
      <c r="I458" s="11" t="s">
        <v>50</v>
      </c>
      <c r="J458" s="77" t="str">
        <f t="shared" si="116"/>
        <v>End Existing Subsidies</v>
      </c>
      <c r="K458" s="77" t="str">
        <f t="shared" si="116"/>
        <v>cross reduce BAU subsidies</v>
      </c>
      <c r="L458" s="64"/>
      <c r="M458" s="64"/>
      <c r="N458" s="64"/>
      <c r="O458" s="58"/>
      <c r="P458" s="444"/>
      <c r="Q458" s="11"/>
      <c r="R458" s="407"/>
      <c r="S458" s="439"/>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213</v>
      </c>
      <c r="I459" s="11" t="s">
        <v>50</v>
      </c>
      <c r="J459" s="77" t="str">
        <f t="shared" si="116"/>
        <v>End Existing Subsidies</v>
      </c>
      <c r="K459" s="77" t="str">
        <f t="shared" si="116"/>
        <v>cross reduce BAU subsidies</v>
      </c>
      <c r="L459" s="68"/>
      <c r="M459" s="68"/>
      <c r="N459" s="68"/>
      <c r="O459" s="56"/>
      <c r="P459" s="439"/>
      <c r="Q459" s="58"/>
      <c r="R459" s="407"/>
      <c r="S459" s="456"/>
      <c r="T459" s="58"/>
    </row>
    <row r="460" spans="1:20" s="6" customFormat="1" ht="30">
      <c r="A460" s="77" t="str">
        <f t="shared" si="117"/>
        <v>Cross-Sector</v>
      </c>
      <c r="B460" s="77" t="str">
        <f t="shared" si="115"/>
        <v>End Existing Subsidies</v>
      </c>
      <c r="C460" s="77" t="str">
        <f t="shared" si="115"/>
        <v>Percent Reduction in BAU Subsidies</v>
      </c>
      <c r="D460" s="11" t="s">
        <v>496</v>
      </c>
      <c r="E460" s="56"/>
      <c r="F460" s="11" t="s">
        <v>497</v>
      </c>
      <c r="G460" s="56"/>
      <c r="H460" s="57"/>
      <c r="I460" s="11" t="s">
        <v>50</v>
      </c>
      <c r="J460" s="77" t="str">
        <f t="shared" si="116"/>
        <v>End Existing Subsidies</v>
      </c>
      <c r="K460" s="77" t="str">
        <f t="shared" si="116"/>
        <v>cross reduce BAU subsidies</v>
      </c>
      <c r="L460" s="68"/>
      <c r="M460" s="68"/>
      <c r="N460" s="68"/>
      <c r="O460" s="56"/>
      <c r="P460" s="439"/>
      <c r="Q460" s="58"/>
      <c r="R460" s="407"/>
      <c r="S460" s="456"/>
      <c r="T460" s="58"/>
    </row>
    <row r="461" spans="1:20" s="6" customFormat="1" ht="30">
      <c r="A461" s="77" t="str">
        <f t="shared" si="117"/>
        <v>Cross-Sector</v>
      </c>
      <c r="B461" s="77" t="str">
        <f t="shared" si="115"/>
        <v>End Existing Subsidies</v>
      </c>
      <c r="C461" s="77" t="str">
        <f t="shared" si="115"/>
        <v>Percent Reduction in BAU Subsidies</v>
      </c>
      <c r="D461" s="11" t="s">
        <v>506</v>
      </c>
      <c r="E461" s="56"/>
      <c r="F461" s="11" t="s">
        <v>507</v>
      </c>
      <c r="G461" s="56"/>
      <c r="H461" s="57"/>
      <c r="I461" s="11" t="s">
        <v>50</v>
      </c>
      <c r="J461" s="77" t="str">
        <f t="shared" si="116"/>
        <v>End Existing Subsidies</v>
      </c>
      <c r="K461" s="77" t="str">
        <f t="shared" si="116"/>
        <v>cross reduce BAU subsidies</v>
      </c>
      <c r="L461" s="67"/>
      <c r="M461" s="67"/>
      <c r="N461" s="67"/>
      <c r="O461" s="58"/>
      <c r="P461" s="439"/>
      <c r="Q461" s="58"/>
      <c r="R461" s="407"/>
      <c r="S461" s="456"/>
      <c r="T461" s="58"/>
    </row>
    <row r="462" spans="1:20" s="6" customFormat="1" ht="30">
      <c r="A462" s="77" t="str">
        <f t="shared" si="117"/>
        <v>Cross-Sector</v>
      </c>
      <c r="B462" s="77" t="str">
        <f t="shared" si="115"/>
        <v>End Existing Subsidies</v>
      </c>
      <c r="C462" s="77" t="str">
        <f t="shared" si="115"/>
        <v>Percent Reduction in BAU Subsidies</v>
      </c>
      <c r="D462" s="11" t="s">
        <v>2788</v>
      </c>
      <c r="E462" s="56"/>
      <c r="F462" s="11" t="s">
        <v>2792</v>
      </c>
      <c r="G462" s="56"/>
      <c r="H462" s="57"/>
      <c r="I462" s="11" t="s">
        <v>50</v>
      </c>
      <c r="J462" s="77" t="str">
        <f t="shared" si="116"/>
        <v>End Existing Subsidies</v>
      </c>
      <c r="K462" s="77" t="str">
        <f t="shared" si="116"/>
        <v>cross reduce BAU subsidies</v>
      </c>
      <c r="L462" s="67"/>
      <c r="M462" s="67"/>
      <c r="N462" s="67"/>
      <c r="O462" s="58"/>
      <c r="P462" s="439"/>
      <c r="Q462" s="58"/>
      <c r="R462" s="407"/>
      <c r="S462" s="456"/>
      <c r="T462" s="58"/>
    </row>
    <row r="463" spans="1:20" s="6" customFormat="1" ht="30">
      <c r="A463" s="77" t="str">
        <f t="shared" si="117"/>
        <v>Cross-Sector</v>
      </c>
      <c r="B463" s="77" t="str">
        <f t="shared" si="117"/>
        <v>End Existing Subsidies</v>
      </c>
      <c r="C463" s="77" t="str">
        <f t="shared" si="117"/>
        <v>Percent Reduction in BAU Subsidies</v>
      </c>
      <c r="D463" s="11" t="s">
        <v>2798</v>
      </c>
      <c r="E463" s="56"/>
      <c r="F463" s="11" t="s">
        <v>2799</v>
      </c>
      <c r="G463" s="56"/>
      <c r="H463" s="57"/>
      <c r="I463" s="11" t="s">
        <v>50</v>
      </c>
      <c r="J463" s="77" t="str">
        <f t="shared" ref="J463:K466" si="120">J$446</f>
        <v>End Existing Subsidies</v>
      </c>
      <c r="K463" s="77" t="str">
        <f t="shared" si="120"/>
        <v>cross reduce BAU subsidies</v>
      </c>
      <c r="L463" s="67"/>
      <c r="M463" s="67"/>
      <c r="N463" s="67"/>
      <c r="O463" s="58"/>
      <c r="P463" s="439"/>
      <c r="Q463" s="58"/>
      <c r="R463" s="407"/>
      <c r="S463" s="456"/>
      <c r="T463" s="58"/>
    </row>
    <row r="464" spans="1:20" s="6" customFormat="1" ht="30">
      <c r="A464" s="77" t="str">
        <f t="shared" ref="A464:C466" si="121">A$446</f>
        <v>Cross-Sector</v>
      </c>
      <c r="B464" s="77" t="str">
        <f t="shared" si="121"/>
        <v>End Existing Subsidies</v>
      </c>
      <c r="C464" s="77" t="str">
        <f t="shared" si="121"/>
        <v>Percent Reduction in BAU Subsidies</v>
      </c>
      <c r="D464" s="11" t="s">
        <v>2789</v>
      </c>
      <c r="E464" s="56"/>
      <c r="F464" s="11" t="s">
        <v>2793</v>
      </c>
      <c r="G464" s="56"/>
      <c r="H464" s="57"/>
      <c r="I464" s="11" t="s">
        <v>50</v>
      </c>
      <c r="J464" s="77" t="str">
        <f t="shared" si="120"/>
        <v>End Existing Subsidies</v>
      </c>
      <c r="K464" s="77" t="str">
        <f t="shared" si="120"/>
        <v>cross reduce BAU subsidies</v>
      </c>
      <c r="L464" s="67"/>
      <c r="M464" s="67"/>
      <c r="N464" s="67"/>
      <c r="O464" s="58"/>
      <c r="P464" s="439"/>
      <c r="Q464" s="58"/>
      <c r="R464" s="407"/>
      <c r="S464" s="456"/>
      <c r="T464" s="58"/>
    </row>
    <row r="465" spans="1:20" s="6" customFormat="1" ht="30">
      <c r="A465" s="77" t="str">
        <f t="shared" si="121"/>
        <v>Cross-Sector</v>
      </c>
      <c r="B465" s="77" t="str">
        <f t="shared" si="121"/>
        <v>End Existing Subsidies</v>
      </c>
      <c r="C465" s="77" t="str">
        <f t="shared" si="121"/>
        <v>Percent Reduction in BAU Subsidies</v>
      </c>
      <c r="D465" s="11" t="s">
        <v>2790</v>
      </c>
      <c r="E465" s="56"/>
      <c r="F465" s="11" t="s">
        <v>2794</v>
      </c>
      <c r="G465" s="56"/>
      <c r="H465" s="57"/>
      <c r="I465" s="11" t="s">
        <v>50</v>
      </c>
      <c r="J465" s="77" t="str">
        <f t="shared" si="120"/>
        <v>End Existing Subsidies</v>
      </c>
      <c r="K465" s="77" t="str">
        <f t="shared" si="120"/>
        <v>cross reduce BAU subsidies</v>
      </c>
      <c r="L465" s="67"/>
      <c r="M465" s="67"/>
      <c r="N465" s="67"/>
      <c r="O465" s="58"/>
      <c r="P465" s="439"/>
      <c r="Q465" s="58"/>
      <c r="R465" s="407"/>
      <c r="S465" s="456"/>
      <c r="T465" s="58"/>
    </row>
    <row r="466" spans="1:20" s="6" customFormat="1" ht="30">
      <c r="A466" s="77" t="str">
        <f t="shared" si="121"/>
        <v>Cross-Sector</v>
      </c>
      <c r="B466" s="77" t="str">
        <f t="shared" si="121"/>
        <v>End Existing Subsidies</v>
      </c>
      <c r="C466" s="77" t="str">
        <f t="shared" si="121"/>
        <v>Percent Reduction in BAU Subsidies</v>
      </c>
      <c r="D466" s="11" t="s">
        <v>2791</v>
      </c>
      <c r="E466" s="56"/>
      <c r="F466" s="11" t="s">
        <v>2795</v>
      </c>
      <c r="G466" s="56"/>
      <c r="H466" s="57"/>
      <c r="I466" s="11" t="s">
        <v>50</v>
      </c>
      <c r="J466" s="77" t="str">
        <f t="shared" si="120"/>
        <v>End Existing Subsidies</v>
      </c>
      <c r="K466" s="77" t="str">
        <f t="shared" si="120"/>
        <v>cross reduce BAU subsidies</v>
      </c>
      <c r="L466" s="67"/>
      <c r="M466" s="67"/>
      <c r="N466" s="67"/>
      <c r="O466" s="58"/>
      <c r="P466" s="439"/>
      <c r="Q466" s="58"/>
      <c r="R466" s="407"/>
      <c r="S466" s="456"/>
      <c r="T466" s="58"/>
    </row>
    <row r="467" spans="1:20" s="3" customFormat="1" ht="60">
      <c r="A467" s="347" t="s">
        <v>10</v>
      </c>
      <c r="B467" s="347" t="s">
        <v>2747</v>
      </c>
      <c r="C467" s="347" t="s">
        <v>2749</v>
      </c>
      <c r="D467" s="11"/>
      <c r="E467" s="11"/>
      <c r="F467" s="11"/>
      <c r="G467" s="11"/>
      <c r="H467" s="59"/>
      <c r="I467" s="11" t="s">
        <v>50</v>
      </c>
      <c r="J467" s="347" t="s">
        <v>2750</v>
      </c>
      <c r="K467" s="347" t="s">
        <v>2752</v>
      </c>
      <c r="L467" s="65"/>
      <c r="M467" s="65"/>
      <c r="N467" s="65"/>
      <c r="O467" s="11"/>
      <c r="P467" s="444"/>
      <c r="Q467" s="11"/>
      <c r="R467" s="407"/>
      <c r="S467" s="444"/>
      <c r="T467" s="11"/>
    </row>
    <row r="468" spans="1:20" s="3" customFormat="1" ht="60">
      <c r="A468" s="347" t="s">
        <v>10</v>
      </c>
      <c r="B468" s="347" t="s">
        <v>3098</v>
      </c>
      <c r="C468" s="347" t="s">
        <v>3097</v>
      </c>
      <c r="D468" s="11" t="s">
        <v>58</v>
      </c>
      <c r="E468" s="11"/>
      <c r="F468" s="11" t="s">
        <v>103</v>
      </c>
      <c r="G468" s="11"/>
      <c r="H468" s="57"/>
      <c r="I468" s="11" t="s">
        <v>50</v>
      </c>
      <c r="J468" s="78" t="s">
        <v>3098</v>
      </c>
      <c r="K468" s="346" t="s">
        <v>3099</v>
      </c>
      <c r="L468" s="68"/>
      <c r="M468" s="68"/>
      <c r="N468" s="68"/>
      <c r="O468" s="11"/>
      <c r="P468" s="444"/>
      <c r="Q468" s="11"/>
      <c r="R468" s="407"/>
      <c r="S468" s="439"/>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3098</v>
      </c>
      <c r="K469" s="346" t="s">
        <v>3099</v>
      </c>
      <c r="L469" s="68"/>
      <c r="M469" s="68"/>
      <c r="N469" s="68"/>
      <c r="O469" s="11"/>
      <c r="P469" s="444"/>
      <c r="Q469" s="11"/>
      <c r="R469" s="407"/>
      <c r="S469" s="439"/>
      <c r="T469" s="11"/>
    </row>
    <row r="470" spans="1:20" s="3" customFormat="1" ht="60">
      <c r="A470" s="77" t="str">
        <f>A$468</f>
        <v>Cross-Sector</v>
      </c>
      <c r="B470" s="77" t="str">
        <f t="shared" si="122"/>
        <v>Fixed Energy Prices</v>
      </c>
      <c r="C470" s="77" t="str">
        <f t="shared" si="122"/>
        <v>Toggle Whether Policies Affect Energy Prices</v>
      </c>
      <c r="D470" s="11" t="s">
        <v>2791</v>
      </c>
      <c r="E470" s="11"/>
      <c r="F470" s="11" t="s">
        <v>2795</v>
      </c>
      <c r="G470" s="11"/>
      <c r="H470" s="57"/>
      <c r="I470" s="11" t="s">
        <v>50</v>
      </c>
      <c r="J470" s="347" t="s">
        <v>3098</v>
      </c>
      <c r="K470" s="346" t="s">
        <v>3099</v>
      </c>
      <c r="L470" s="68"/>
      <c r="M470" s="68"/>
      <c r="N470" s="68"/>
      <c r="O470" s="11"/>
      <c r="P470" s="444"/>
      <c r="Q470" s="11"/>
      <c r="R470" s="407"/>
      <c r="S470" s="439"/>
      <c r="T470" s="11"/>
    </row>
    <row r="471" spans="1:20" s="3" customFormat="1" ht="45">
      <c r="A471" s="347" t="s">
        <v>10</v>
      </c>
      <c r="B471" s="347" t="s">
        <v>3152</v>
      </c>
      <c r="C471" s="347" t="s">
        <v>3152</v>
      </c>
      <c r="D471" s="11" t="s">
        <v>513</v>
      </c>
      <c r="E471" s="56"/>
      <c r="F471" s="11" t="s">
        <v>510</v>
      </c>
      <c r="G471" s="11"/>
      <c r="H471" s="57"/>
      <c r="I471" s="11" t="s">
        <v>50</v>
      </c>
      <c r="J471" s="347" t="s">
        <v>3152</v>
      </c>
      <c r="K471" s="347" t="s">
        <v>3153</v>
      </c>
      <c r="L471" s="66">
        <v>0</v>
      </c>
      <c r="M471" s="66">
        <v>1</v>
      </c>
      <c r="N471" s="66">
        <v>0.01</v>
      </c>
      <c r="O471" s="56" t="s">
        <v>3154</v>
      </c>
      <c r="P471" s="444" t="s">
        <v>3155</v>
      </c>
      <c r="Q471" s="11" t="s">
        <v>3366</v>
      </c>
      <c r="R471" s="407"/>
      <c r="S471" s="439"/>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444"/>
      <c r="Q472" s="11"/>
      <c r="R472" s="407"/>
      <c r="S472" s="439"/>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444"/>
      <c r="Q473" s="11"/>
      <c r="R473" s="407"/>
      <c r="S473" s="439"/>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444"/>
      <c r="Q474" s="11"/>
      <c r="R474" s="407"/>
      <c r="S474" s="439"/>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444"/>
      <c r="Q475" s="11"/>
      <c r="R475" s="407"/>
      <c r="S475" s="439"/>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444"/>
      <c r="Q476" s="11"/>
      <c r="R476" s="407"/>
      <c r="S476" s="439"/>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444"/>
      <c r="Q477" s="11"/>
      <c r="R477" s="407"/>
      <c r="S477" s="439"/>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444"/>
      <c r="Q478" s="11"/>
      <c r="R478" s="407"/>
      <c r="S478" s="439"/>
      <c r="T478" s="11"/>
    </row>
    <row r="479" spans="1:20" s="3" customFormat="1" ht="30">
      <c r="A479" s="77" t="str">
        <f t="shared" si="125"/>
        <v>Cross-Sector</v>
      </c>
      <c r="B479" s="77" t="str">
        <f t="shared" si="123"/>
        <v>Fuel Price Deregulation</v>
      </c>
      <c r="C479" s="77" t="str">
        <f t="shared" si="123"/>
        <v>Fuel Price Deregulation</v>
      </c>
      <c r="D479" s="11" t="s">
        <v>2796</v>
      </c>
      <c r="E479" s="56"/>
      <c r="F479" s="11" t="s">
        <v>2797</v>
      </c>
      <c r="G479" s="11"/>
      <c r="H479" s="57"/>
      <c r="I479" s="11" t="s">
        <v>50</v>
      </c>
      <c r="J479" s="77" t="str">
        <f t="shared" si="124"/>
        <v>Fuel Price Deregulation</v>
      </c>
      <c r="K479" s="77" t="str">
        <f t="shared" si="124"/>
        <v>cross fuel price deregulation</v>
      </c>
      <c r="L479" s="68"/>
      <c r="M479" s="68"/>
      <c r="N479" s="68"/>
      <c r="O479" s="11"/>
      <c r="P479" s="444"/>
      <c r="Q479" s="11"/>
      <c r="R479" s="407"/>
      <c r="S479" s="439"/>
      <c r="T479" s="11"/>
    </row>
    <row r="480" spans="1:20" s="3" customFormat="1" ht="30">
      <c r="A480" s="77" t="str">
        <f t="shared" si="125"/>
        <v>Cross-Sector</v>
      </c>
      <c r="B480" s="77" t="str">
        <f t="shared" si="123"/>
        <v>Fuel Price Deregulation</v>
      </c>
      <c r="C480" s="77" t="str">
        <f t="shared" si="123"/>
        <v>Fuel Price Deregulation</v>
      </c>
      <c r="D480" s="11" t="s">
        <v>506</v>
      </c>
      <c r="E480" s="56"/>
      <c r="F480" s="11" t="s">
        <v>507</v>
      </c>
      <c r="G480" s="11"/>
      <c r="H480" s="57"/>
      <c r="I480" s="11" t="s">
        <v>50</v>
      </c>
      <c r="J480" s="77" t="str">
        <f t="shared" si="124"/>
        <v>Fuel Price Deregulation</v>
      </c>
      <c r="K480" s="77" t="str">
        <f t="shared" si="124"/>
        <v>cross fuel price deregulation</v>
      </c>
      <c r="L480" s="68"/>
      <c r="M480" s="68"/>
      <c r="N480" s="68"/>
      <c r="O480" s="11"/>
      <c r="P480" s="444"/>
      <c r="Q480" s="11"/>
      <c r="R480" s="407"/>
      <c r="S480" s="439"/>
      <c r="T480" s="11"/>
    </row>
    <row r="481" spans="1:20" s="3" customFormat="1" ht="30">
      <c r="A481" s="77" t="str">
        <f t="shared" si="125"/>
        <v>Cross-Sector</v>
      </c>
      <c r="B481" s="77" t="str">
        <f t="shared" si="123"/>
        <v>Fuel Price Deregulation</v>
      </c>
      <c r="C481" s="77" t="str">
        <f t="shared" si="123"/>
        <v>Fuel Price Deregulation</v>
      </c>
      <c r="D481" s="11" t="s">
        <v>2788</v>
      </c>
      <c r="E481" s="56"/>
      <c r="F481" s="11" t="s">
        <v>2792</v>
      </c>
      <c r="G481" s="11"/>
      <c r="H481" s="57"/>
      <c r="I481" s="11" t="s">
        <v>50</v>
      </c>
      <c r="J481" s="77" t="str">
        <f t="shared" si="124"/>
        <v>Fuel Price Deregulation</v>
      </c>
      <c r="K481" s="77" t="str">
        <f t="shared" si="124"/>
        <v>cross fuel price deregulation</v>
      </c>
      <c r="L481" s="68"/>
      <c r="M481" s="68"/>
      <c r="N481" s="68"/>
      <c r="O481" s="11"/>
      <c r="P481" s="444"/>
      <c r="Q481" s="11"/>
      <c r="R481" s="407"/>
      <c r="S481" s="439"/>
      <c r="T481" s="11"/>
    </row>
    <row r="482" spans="1:20" s="3" customFormat="1" ht="30">
      <c r="A482" s="77" t="str">
        <f t="shared" si="125"/>
        <v>Cross-Sector</v>
      </c>
      <c r="B482" s="77" t="str">
        <f t="shared" si="123"/>
        <v>Fuel Price Deregulation</v>
      </c>
      <c r="C482" s="77" t="str">
        <f t="shared" si="123"/>
        <v>Fuel Price Deregulation</v>
      </c>
      <c r="D482" s="11" t="s">
        <v>2798</v>
      </c>
      <c r="E482" s="56"/>
      <c r="F482" s="11" t="s">
        <v>2799</v>
      </c>
      <c r="G482" s="11"/>
      <c r="H482" s="57"/>
      <c r="I482" s="11" t="s">
        <v>50</v>
      </c>
      <c r="J482" s="77" t="str">
        <f t="shared" si="124"/>
        <v>Fuel Price Deregulation</v>
      </c>
      <c r="K482" s="77" t="str">
        <f t="shared" si="124"/>
        <v>cross fuel price deregulation</v>
      </c>
      <c r="L482" s="68"/>
      <c r="M482" s="68"/>
      <c r="N482" s="68"/>
      <c r="O482" s="11"/>
      <c r="P482" s="444"/>
      <c r="Q482" s="11"/>
      <c r="R482" s="407"/>
      <c r="S482" s="439"/>
      <c r="T482" s="11"/>
    </row>
    <row r="483" spans="1:20" s="3" customFormat="1" ht="30">
      <c r="A483" s="77" t="str">
        <f t="shared" si="125"/>
        <v>Cross-Sector</v>
      </c>
      <c r="B483" s="77" t="str">
        <f t="shared" si="123"/>
        <v>Fuel Price Deregulation</v>
      </c>
      <c r="C483" s="77" t="str">
        <f t="shared" si="123"/>
        <v>Fuel Price Deregulation</v>
      </c>
      <c r="D483" s="11" t="s">
        <v>2789</v>
      </c>
      <c r="E483" s="56"/>
      <c r="F483" s="11" t="s">
        <v>2793</v>
      </c>
      <c r="G483" s="11"/>
      <c r="H483" s="57"/>
      <c r="I483" s="11" t="s">
        <v>50</v>
      </c>
      <c r="J483" s="77" t="str">
        <f t="shared" si="124"/>
        <v>Fuel Price Deregulation</v>
      </c>
      <c r="K483" s="77" t="str">
        <f t="shared" si="124"/>
        <v>cross fuel price deregulation</v>
      </c>
      <c r="L483" s="68"/>
      <c r="M483" s="68"/>
      <c r="N483" s="68"/>
      <c r="O483" s="11"/>
      <c r="P483" s="444"/>
      <c r="Q483" s="11"/>
      <c r="R483" s="407"/>
      <c r="S483" s="439"/>
      <c r="T483" s="11"/>
    </row>
    <row r="484" spans="1:20" s="3" customFormat="1" ht="30">
      <c r="A484" s="77" t="str">
        <f t="shared" si="125"/>
        <v>Cross-Sector</v>
      </c>
      <c r="B484" s="77" t="str">
        <f t="shared" si="123"/>
        <v>Fuel Price Deregulation</v>
      </c>
      <c r="C484" s="77" t="str">
        <f t="shared" si="123"/>
        <v>Fuel Price Deregulation</v>
      </c>
      <c r="D484" s="11" t="s">
        <v>2790</v>
      </c>
      <c r="E484" s="56"/>
      <c r="F484" s="11" t="s">
        <v>2794</v>
      </c>
      <c r="G484" s="11"/>
      <c r="H484" s="57"/>
      <c r="I484" s="11" t="s">
        <v>50</v>
      </c>
      <c r="J484" s="77" t="str">
        <f t="shared" si="124"/>
        <v>Fuel Price Deregulation</v>
      </c>
      <c r="K484" s="77" t="str">
        <f t="shared" si="124"/>
        <v>cross fuel price deregulation</v>
      </c>
      <c r="L484" s="68"/>
      <c r="M484" s="68"/>
      <c r="N484" s="68"/>
      <c r="O484" s="11"/>
      <c r="P484" s="444"/>
      <c r="Q484" s="11"/>
      <c r="R484" s="407"/>
      <c r="S484" s="439"/>
      <c r="T484" s="11"/>
    </row>
    <row r="485" spans="1:20" s="3" customFormat="1" ht="30">
      <c r="A485" s="77" t="str">
        <f t="shared" si="125"/>
        <v>Cross-Sector</v>
      </c>
      <c r="B485" s="77" t="str">
        <f t="shared" si="123"/>
        <v>Fuel Price Deregulation</v>
      </c>
      <c r="C485" s="77" t="str">
        <f t="shared" si="123"/>
        <v>Fuel Price Deregulation</v>
      </c>
      <c r="D485" s="11" t="s">
        <v>2791</v>
      </c>
      <c r="E485" s="56"/>
      <c r="F485" s="11" t="s">
        <v>2795</v>
      </c>
      <c r="G485" s="11"/>
      <c r="H485" s="57"/>
      <c r="I485" s="11" t="s">
        <v>50</v>
      </c>
      <c r="J485" s="77" t="str">
        <f t="shared" si="124"/>
        <v>Fuel Price Deregulation</v>
      </c>
      <c r="K485" s="77" t="str">
        <f t="shared" si="124"/>
        <v>cross fuel price deregulation</v>
      </c>
      <c r="L485" s="68"/>
      <c r="M485" s="68"/>
      <c r="N485" s="68"/>
      <c r="O485" s="11"/>
      <c r="P485" s="444"/>
      <c r="Q485" s="11"/>
      <c r="R485" s="407"/>
      <c r="S485" s="439"/>
      <c r="T485" s="11"/>
    </row>
    <row r="486" spans="1:20" s="6" customFormat="1" ht="16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3565</v>
      </c>
      <c r="Q486" s="11" t="s">
        <v>277</v>
      </c>
      <c r="R486" s="407" t="s">
        <v>278</v>
      </c>
      <c r="S486" s="444" t="s">
        <v>3585</v>
      </c>
      <c r="T486" s="58"/>
    </row>
    <row r="487" spans="1:20" s="6" customFormat="1" ht="165">
      <c r="A487" s="80" t="str">
        <f t="shared" ref="A487:C499" si="126">A$486</f>
        <v>Cross-Sector</v>
      </c>
      <c r="B487" s="80" t="str">
        <f t="shared" si="126"/>
        <v>Fuel Taxes</v>
      </c>
      <c r="C487" s="80" t="str">
        <f t="shared" si="126"/>
        <v>Additional Fuel Tax Rate by Fuel</v>
      </c>
      <c r="D487" s="11" t="s">
        <v>513</v>
      </c>
      <c r="E487" s="11"/>
      <c r="F487" s="11" t="s">
        <v>510</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441" t="s">
        <v>3566</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6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441" t="s">
        <v>3567</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6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441" t="s">
        <v>3568</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6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441" t="s">
        <v>3569</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213</v>
      </c>
      <c r="I493" s="11" t="s">
        <v>50</v>
      </c>
      <c r="J493" s="80" t="str">
        <f t="shared" si="128"/>
        <v>Fuel Taxes</v>
      </c>
      <c r="K493" s="67" t="str">
        <f t="shared" si="129"/>
        <v>cross fuel tax</v>
      </c>
      <c r="L493" s="67"/>
      <c r="M493" s="67"/>
      <c r="N493" s="75"/>
      <c r="O493" s="61"/>
      <c r="P493" s="439"/>
      <c r="Q493" s="58"/>
      <c r="R493" s="407"/>
      <c r="S493" s="456"/>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213</v>
      </c>
      <c r="I494" s="11" t="s">
        <v>50</v>
      </c>
      <c r="J494" s="80" t="str">
        <f t="shared" si="128"/>
        <v>Fuel Taxes</v>
      </c>
      <c r="K494" s="67" t="str">
        <f t="shared" si="129"/>
        <v>cross fuel tax</v>
      </c>
      <c r="L494" s="67"/>
      <c r="M494" s="67"/>
      <c r="N494" s="75"/>
      <c r="O494" s="61"/>
      <c r="P494" s="439"/>
      <c r="Q494" s="58"/>
      <c r="R494" s="407"/>
      <c r="S494" s="456"/>
      <c r="T494" s="58"/>
    </row>
    <row r="495" spans="1:20" ht="30">
      <c r="A495" s="80" t="str">
        <f t="shared" si="126"/>
        <v>Cross-Sector</v>
      </c>
      <c r="B495" s="80" t="str">
        <f t="shared" si="126"/>
        <v>Fuel Taxes</v>
      </c>
      <c r="C495" s="80" t="str">
        <f t="shared" si="126"/>
        <v>Additional Fuel Tax Rate by Fuel</v>
      </c>
      <c r="D495" s="11" t="s">
        <v>2796</v>
      </c>
      <c r="E495" s="11"/>
      <c r="F495" s="11" t="s">
        <v>2797</v>
      </c>
      <c r="G495" s="58"/>
      <c r="H495" s="57"/>
      <c r="I495" s="11" t="s">
        <v>50</v>
      </c>
      <c r="J495" s="80" t="str">
        <f t="shared" si="128"/>
        <v>Fuel Taxes</v>
      </c>
      <c r="K495" s="67" t="str">
        <f t="shared" si="129"/>
        <v>cross fuel tax</v>
      </c>
      <c r="L495" s="67"/>
      <c r="M495" s="67"/>
      <c r="N495" s="75"/>
      <c r="O495" s="61"/>
      <c r="P495" s="439"/>
      <c r="Q495" s="11"/>
      <c r="R495" s="407"/>
      <c r="S495" s="456"/>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213</v>
      </c>
      <c r="I496" s="11" t="s">
        <v>50</v>
      </c>
      <c r="J496" s="80" t="str">
        <f t="shared" si="128"/>
        <v>Fuel Taxes</v>
      </c>
      <c r="K496" s="67" t="str">
        <f t="shared" si="129"/>
        <v>cross fuel tax</v>
      </c>
      <c r="L496" s="67"/>
      <c r="M496" s="67"/>
      <c r="N496" s="75"/>
      <c r="O496" s="61"/>
      <c r="P496" s="439"/>
      <c r="Q496" s="56"/>
      <c r="R496" s="407"/>
      <c r="S496" s="439"/>
      <c r="T496" s="56"/>
    </row>
    <row r="497" spans="1:20" ht="30">
      <c r="A497" s="80" t="str">
        <f t="shared" si="126"/>
        <v>Cross-Sector</v>
      </c>
      <c r="B497" s="80" t="str">
        <f t="shared" si="126"/>
        <v>Fuel Taxes</v>
      </c>
      <c r="C497" s="80" t="str">
        <f t="shared" si="126"/>
        <v>Additional Fuel Tax Rate by Fuel</v>
      </c>
      <c r="D497" s="11" t="s">
        <v>506</v>
      </c>
      <c r="E497" s="11"/>
      <c r="F497" s="11" t="s">
        <v>507</v>
      </c>
      <c r="G497" s="58"/>
      <c r="H497" s="57"/>
      <c r="I497" s="11" t="s">
        <v>50</v>
      </c>
      <c r="J497" s="80" t="str">
        <f t="shared" si="128"/>
        <v>Fuel Taxes</v>
      </c>
      <c r="K497" s="67" t="str">
        <f t="shared" si="129"/>
        <v>cross fuel tax</v>
      </c>
      <c r="L497" s="67"/>
      <c r="M497" s="67"/>
      <c r="N497" s="67"/>
      <c r="O497" s="61"/>
      <c r="P497" s="439"/>
      <c r="Q497" s="56"/>
      <c r="R497" s="407"/>
      <c r="S497" s="439"/>
      <c r="T497" s="56"/>
    </row>
    <row r="498" spans="1:20" ht="30">
      <c r="A498" s="80" t="str">
        <f t="shared" si="126"/>
        <v>Cross-Sector</v>
      </c>
      <c r="B498" s="80" t="str">
        <f t="shared" si="126"/>
        <v>Fuel Taxes</v>
      </c>
      <c r="C498" s="80" t="str">
        <f t="shared" si="126"/>
        <v>Additional Fuel Tax Rate by Fuel</v>
      </c>
      <c r="D498" s="11" t="s">
        <v>2788</v>
      </c>
      <c r="E498" s="11"/>
      <c r="F498" s="11" t="s">
        <v>2792</v>
      </c>
      <c r="G498" s="58"/>
      <c r="H498" s="57"/>
      <c r="I498" s="11" t="s">
        <v>50</v>
      </c>
      <c r="J498" s="80" t="str">
        <f t="shared" si="128"/>
        <v>Fuel Taxes</v>
      </c>
      <c r="K498" s="67" t="str">
        <f t="shared" si="129"/>
        <v>cross fuel tax</v>
      </c>
      <c r="L498" s="67"/>
      <c r="M498" s="67"/>
      <c r="N498" s="67"/>
      <c r="O498" s="61"/>
      <c r="P498" s="439"/>
      <c r="Q498" s="56"/>
      <c r="R498" s="407"/>
      <c r="S498" s="439"/>
      <c r="T498" s="56"/>
    </row>
    <row r="499" spans="1:20" ht="30">
      <c r="A499" s="80" t="str">
        <f t="shared" si="126"/>
        <v>Cross-Sector</v>
      </c>
      <c r="B499" s="80" t="str">
        <f t="shared" si="126"/>
        <v>Fuel Taxes</v>
      </c>
      <c r="C499" s="80" t="str">
        <f t="shared" si="126"/>
        <v>Additional Fuel Tax Rate by Fuel</v>
      </c>
      <c r="D499" s="11" t="s">
        <v>2798</v>
      </c>
      <c r="E499" s="11"/>
      <c r="F499" s="11" t="s">
        <v>2799</v>
      </c>
      <c r="G499" s="58"/>
      <c r="H499" s="57"/>
      <c r="I499" s="11" t="s">
        <v>50</v>
      </c>
      <c r="J499" s="80" t="str">
        <f t="shared" si="128"/>
        <v>Fuel Taxes</v>
      </c>
      <c r="K499" s="67" t="str">
        <f t="shared" si="129"/>
        <v>cross fuel tax</v>
      </c>
      <c r="L499" s="67"/>
      <c r="M499" s="67"/>
      <c r="N499" s="67"/>
      <c r="O499" s="61"/>
      <c r="P499" s="439"/>
      <c r="Q499" s="56"/>
      <c r="R499" s="407"/>
      <c r="S499" s="439"/>
      <c r="T499" s="56"/>
    </row>
    <row r="500" spans="1:20" ht="30">
      <c r="A500" s="80" t="str">
        <f t="shared" ref="A500:C502" si="131">A$486</f>
        <v>Cross-Sector</v>
      </c>
      <c r="B500" s="80" t="str">
        <f t="shared" si="131"/>
        <v>Fuel Taxes</v>
      </c>
      <c r="C500" s="80" t="str">
        <f t="shared" si="131"/>
        <v>Additional Fuel Tax Rate by Fuel</v>
      </c>
      <c r="D500" s="11" t="s">
        <v>2789</v>
      </c>
      <c r="E500" s="11"/>
      <c r="F500" s="11" t="s">
        <v>2793</v>
      </c>
      <c r="G500" s="58"/>
      <c r="H500" s="57"/>
      <c r="I500" s="11" t="s">
        <v>50</v>
      </c>
      <c r="J500" s="80" t="str">
        <f t="shared" si="128"/>
        <v>Fuel Taxes</v>
      </c>
      <c r="K500" s="67" t="str">
        <f t="shared" si="129"/>
        <v>cross fuel tax</v>
      </c>
      <c r="L500" s="67"/>
      <c r="M500" s="67"/>
      <c r="N500" s="67"/>
      <c r="O500" s="61"/>
      <c r="P500" s="439"/>
      <c r="Q500" s="56"/>
      <c r="R500" s="407"/>
      <c r="S500" s="439"/>
      <c r="T500" s="56"/>
    </row>
    <row r="501" spans="1:20" ht="30">
      <c r="A501" s="80" t="str">
        <f t="shared" si="131"/>
        <v>Cross-Sector</v>
      </c>
      <c r="B501" s="80" t="str">
        <f t="shared" si="131"/>
        <v>Fuel Taxes</v>
      </c>
      <c r="C501" s="80" t="str">
        <f t="shared" si="131"/>
        <v>Additional Fuel Tax Rate by Fuel</v>
      </c>
      <c r="D501" s="11" t="s">
        <v>2790</v>
      </c>
      <c r="E501" s="11"/>
      <c r="F501" s="11" t="s">
        <v>2794</v>
      </c>
      <c r="G501" s="58"/>
      <c r="H501" s="57"/>
      <c r="I501" s="11" t="s">
        <v>50</v>
      </c>
      <c r="J501" s="80" t="str">
        <f t="shared" si="128"/>
        <v>Fuel Taxes</v>
      </c>
      <c r="K501" s="67" t="str">
        <f t="shared" si="129"/>
        <v>cross fuel tax</v>
      </c>
      <c r="L501" s="67"/>
      <c r="M501" s="67"/>
      <c r="N501" s="67"/>
      <c r="O501" s="61"/>
      <c r="P501" s="439"/>
      <c r="Q501" s="56"/>
      <c r="R501" s="407"/>
      <c r="S501" s="439"/>
      <c r="T501" s="56"/>
    </row>
    <row r="502" spans="1:20" ht="30">
      <c r="A502" s="80" t="str">
        <f t="shared" si="131"/>
        <v>Cross-Sector</v>
      </c>
      <c r="B502" s="80" t="str">
        <f t="shared" si="131"/>
        <v>Fuel Taxes</v>
      </c>
      <c r="C502" s="80" t="str">
        <f t="shared" si="131"/>
        <v>Additional Fuel Tax Rate by Fuel</v>
      </c>
      <c r="D502" s="11" t="s">
        <v>2791</v>
      </c>
      <c r="E502" s="11"/>
      <c r="F502" s="11" t="s">
        <v>2795</v>
      </c>
      <c r="G502" s="58"/>
      <c r="H502" s="57"/>
      <c r="I502" s="11" t="s">
        <v>50</v>
      </c>
      <c r="J502" s="80" t="str">
        <f t="shared" si="128"/>
        <v>Fuel Taxes</v>
      </c>
      <c r="K502" s="67" t="str">
        <f t="shared" si="129"/>
        <v>cross fuel tax</v>
      </c>
      <c r="L502" s="67"/>
      <c r="M502" s="67"/>
      <c r="N502" s="67"/>
      <c r="O502" s="61"/>
      <c r="P502" s="439"/>
      <c r="Q502" s="56"/>
      <c r="R502" s="407"/>
      <c r="S502" s="439"/>
      <c r="T502" s="56"/>
    </row>
    <row r="503" spans="1:20" ht="105">
      <c r="A503" s="346" t="s">
        <v>3032</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2471</v>
      </c>
      <c r="Q503" s="56" t="s">
        <v>279</v>
      </c>
      <c r="R503" s="407" t="s">
        <v>280</v>
      </c>
      <c r="S503" s="439"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360</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439" t="s">
        <v>2472</v>
      </c>
      <c r="Q504" s="56" t="s">
        <v>279</v>
      </c>
      <c r="R504" s="407" t="s">
        <v>280</v>
      </c>
      <c r="S504" s="439"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361</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439" t="s">
        <v>2473</v>
      </c>
      <c r="Q505" s="56" t="s">
        <v>279</v>
      </c>
      <c r="R505" s="407" t="s">
        <v>280</v>
      </c>
      <c r="S505" s="439"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362</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439" t="s">
        <v>2474</v>
      </c>
      <c r="Q506" s="56" t="s">
        <v>279</v>
      </c>
      <c r="R506" s="407" t="s">
        <v>280</v>
      </c>
      <c r="S506" s="439"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363</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439" t="s">
        <v>2475</v>
      </c>
      <c r="Q507" s="56" t="s">
        <v>279</v>
      </c>
      <c r="R507" s="407" t="s">
        <v>280</v>
      </c>
      <c r="S507" s="439"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364</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439" t="s">
        <v>2476</v>
      </c>
      <c r="Q508" s="56" t="s">
        <v>279</v>
      </c>
      <c r="R508" s="407" t="s">
        <v>280</v>
      </c>
      <c r="S508" s="439" t="s">
        <v>81</v>
      </c>
      <c r="T508" s="56"/>
    </row>
    <row r="509" spans="1:20" ht="105">
      <c r="A509" s="77" t="str">
        <f t="shared" si="132"/>
        <v>Research and Development</v>
      </c>
      <c r="B509" s="77" t="str">
        <f t="shared" si="133"/>
        <v>Capital Cost Reduction</v>
      </c>
      <c r="C509" s="346" t="s">
        <v>325</v>
      </c>
      <c r="D509" s="56"/>
      <c r="E509" s="56"/>
      <c r="F509" s="56" t="s">
        <v>30</v>
      </c>
      <c r="G509" s="56"/>
      <c r="H509" s="57">
        <v>91</v>
      </c>
      <c r="I509" s="56" t="s">
        <v>49</v>
      </c>
      <c r="J509" s="77" t="str">
        <f t="shared" si="134"/>
        <v>R&amp;D Capital Cost Reductions</v>
      </c>
      <c r="K509" s="79" t="s">
        <v>2405</v>
      </c>
      <c r="L509" s="63">
        <v>0</v>
      </c>
      <c r="M509" s="63">
        <v>0.4</v>
      </c>
      <c r="N509" s="62">
        <v>0.01</v>
      </c>
      <c r="O509" s="56" t="s">
        <v>36</v>
      </c>
      <c r="P509" s="444" t="s">
        <v>2477</v>
      </c>
      <c r="Q509" s="56" t="s">
        <v>279</v>
      </c>
      <c r="R509" s="407" t="s">
        <v>280</v>
      </c>
      <c r="S509" s="439" t="s">
        <v>81</v>
      </c>
      <c r="T509" s="56"/>
    </row>
    <row r="510" spans="1:20" ht="105">
      <c r="A510" s="346" t="s">
        <v>3032</v>
      </c>
      <c r="B510" s="77" t="str">
        <f t="shared" si="133"/>
        <v>Capital Cost Reduction</v>
      </c>
      <c r="C510" s="346" t="s">
        <v>326</v>
      </c>
      <c r="D510" s="56" t="s">
        <v>511</v>
      </c>
      <c r="E510" s="56"/>
      <c r="F510" s="11" t="s">
        <v>514</v>
      </c>
      <c r="G510" s="56"/>
      <c r="H510" s="57">
        <v>92</v>
      </c>
      <c r="I510" s="56" t="s">
        <v>49</v>
      </c>
      <c r="J510" s="77" t="str">
        <f t="shared" si="134"/>
        <v>R&amp;D Capital Cost Reductions</v>
      </c>
      <c r="K510" s="79" t="s">
        <v>2404</v>
      </c>
      <c r="L510" s="63">
        <v>0</v>
      </c>
      <c r="M510" s="63">
        <v>0.4</v>
      </c>
      <c r="N510" s="62">
        <v>0.01</v>
      </c>
      <c r="O510" s="56" t="s">
        <v>36</v>
      </c>
      <c r="P510" s="444" t="s">
        <v>2478</v>
      </c>
      <c r="Q510" s="56" t="s">
        <v>279</v>
      </c>
      <c r="R510" s="407" t="s">
        <v>280</v>
      </c>
      <c r="S510" s="439"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345</v>
      </c>
      <c r="E511" s="58"/>
      <c r="F511" s="11" t="s">
        <v>2388</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444" t="s">
        <v>2479</v>
      </c>
      <c r="Q511" s="56" t="s">
        <v>279</v>
      </c>
      <c r="R511" s="407" t="s">
        <v>280</v>
      </c>
      <c r="S511" s="439"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365</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444" t="s">
        <v>2480</v>
      </c>
      <c r="Q512" s="56" t="s">
        <v>279</v>
      </c>
      <c r="R512" s="407" t="s">
        <v>280</v>
      </c>
      <c r="S512" s="439"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366</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444" t="s">
        <v>2481</v>
      </c>
      <c r="Q513" s="56" t="s">
        <v>279</v>
      </c>
      <c r="R513" s="407" t="s">
        <v>280</v>
      </c>
      <c r="S513" s="439" t="s">
        <v>81</v>
      </c>
      <c r="T513" s="56"/>
    </row>
    <row r="514" spans="1:20" ht="105">
      <c r="A514" s="77" t="str">
        <f t="shared" si="138"/>
        <v>Research and Development</v>
      </c>
      <c r="B514" s="77" t="str">
        <f t="shared" si="136"/>
        <v>Capital Cost Reduction</v>
      </c>
      <c r="C514" s="77" t="str">
        <f t="shared" si="136"/>
        <v>RnD Electricity Capital Cost Perc Reduction</v>
      </c>
      <c r="D514" s="11" t="s">
        <v>512</v>
      </c>
      <c r="E514" s="58"/>
      <c r="F514" s="11" t="s">
        <v>516</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444" t="s">
        <v>2482</v>
      </c>
      <c r="Q514" s="56" t="s">
        <v>279</v>
      </c>
      <c r="R514" s="407" t="s">
        <v>280</v>
      </c>
      <c r="S514" s="439"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367</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444" t="s">
        <v>2483</v>
      </c>
      <c r="Q515" s="56" t="s">
        <v>279</v>
      </c>
      <c r="R515" s="407" t="s">
        <v>280</v>
      </c>
      <c r="S515" s="439"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368</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444" t="s">
        <v>2484</v>
      </c>
      <c r="Q516" s="56" t="s">
        <v>279</v>
      </c>
      <c r="R516" s="407" t="s">
        <v>280</v>
      </c>
      <c r="S516" s="439"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369</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444" t="s">
        <v>2485</v>
      </c>
      <c r="Q517" s="56" t="s">
        <v>279</v>
      </c>
      <c r="R517" s="407" t="s">
        <v>280</v>
      </c>
      <c r="S517" s="439" t="s">
        <v>81</v>
      </c>
      <c r="T517" s="56"/>
    </row>
    <row r="518" spans="1:20" ht="105">
      <c r="A518" s="77" t="str">
        <f>A$510</f>
        <v>Research and Development</v>
      </c>
      <c r="B518" s="77" t="str">
        <f t="shared" si="136"/>
        <v>Capital Cost Reduction</v>
      </c>
      <c r="C518" s="77" t="str">
        <f t="shared" si="136"/>
        <v>RnD Electricity Capital Cost Perc Reduction</v>
      </c>
      <c r="D518" s="11" t="s">
        <v>348</v>
      </c>
      <c r="E518" s="58"/>
      <c r="F518" s="11" t="s">
        <v>2389</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444" t="s">
        <v>2486</v>
      </c>
      <c r="Q518" s="56" t="s">
        <v>279</v>
      </c>
      <c r="R518" s="407" t="s">
        <v>280</v>
      </c>
      <c r="S518" s="439" t="s">
        <v>81</v>
      </c>
      <c r="T518" s="56"/>
    </row>
    <row r="519" spans="1:20" ht="105">
      <c r="A519" s="77" t="str">
        <f t="shared" si="138"/>
        <v>Research and Development</v>
      </c>
      <c r="B519" s="77" t="str">
        <f t="shared" si="138"/>
        <v>Capital Cost Reduction</v>
      </c>
      <c r="C519" s="77" t="str">
        <f t="shared" si="138"/>
        <v>RnD Electricity Capital Cost Perc Reduction</v>
      </c>
      <c r="D519" s="11" t="s">
        <v>508</v>
      </c>
      <c r="E519" s="58"/>
      <c r="F519" s="11" t="s">
        <v>509</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444" t="s">
        <v>2487</v>
      </c>
      <c r="Q519" s="56" t="s">
        <v>279</v>
      </c>
      <c r="R519" s="407" t="s">
        <v>280</v>
      </c>
      <c r="S519" s="439" t="s">
        <v>81</v>
      </c>
      <c r="T519" s="56"/>
    </row>
    <row r="520" spans="1:20" ht="105">
      <c r="A520" s="77" t="str">
        <f t="shared" si="138"/>
        <v>Research and Development</v>
      </c>
      <c r="B520" s="77" t="str">
        <f t="shared" si="138"/>
        <v>Capital Cost Reduction</v>
      </c>
      <c r="C520" s="77" t="str">
        <f t="shared" si="138"/>
        <v>RnD Electricity Capital Cost Perc Reduction</v>
      </c>
      <c r="D520" s="11" t="s">
        <v>517</v>
      </c>
      <c r="E520" s="58"/>
      <c r="F520" s="11" t="s">
        <v>519</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444" t="s">
        <v>2488</v>
      </c>
      <c r="Q520" s="56" t="s">
        <v>279</v>
      </c>
      <c r="R520" s="407" t="s">
        <v>280</v>
      </c>
      <c r="S520" s="439" t="s">
        <v>81</v>
      </c>
      <c r="T520" s="56"/>
    </row>
    <row r="521" spans="1:20" ht="105">
      <c r="A521" s="346" t="s">
        <v>3032</v>
      </c>
      <c r="B521" s="77" t="str">
        <f t="shared" si="136"/>
        <v>Capital Cost Reduction</v>
      </c>
      <c r="C521" s="346" t="s">
        <v>327</v>
      </c>
      <c r="D521" s="56" t="s">
        <v>145</v>
      </c>
      <c r="E521" s="56"/>
      <c r="F521" s="11" t="s">
        <v>370</v>
      </c>
      <c r="G521" s="56"/>
      <c r="H521" s="57">
        <v>100</v>
      </c>
      <c r="I521" s="56" t="s">
        <v>49</v>
      </c>
      <c r="J521" s="77" t="str">
        <f t="shared" si="134"/>
        <v>R&amp;D Capital Cost Reductions</v>
      </c>
      <c r="K521" s="79" t="s">
        <v>2403</v>
      </c>
      <c r="L521" s="63">
        <v>0</v>
      </c>
      <c r="M521" s="63">
        <v>0.4</v>
      </c>
      <c r="N521" s="62">
        <v>0.01</v>
      </c>
      <c r="O521" s="56" t="s">
        <v>36</v>
      </c>
      <c r="P521" s="444" t="s">
        <v>2489</v>
      </c>
      <c r="Q521" s="56" t="s">
        <v>279</v>
      </c>
      <c r="R521" s="407" t="s">
        <v>280</v>
      </c>
      <c r="S521" s="439"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371</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444" t="s">
        <v>2490</v>
      </c>
      <c r="Q522" s="56" t="s">
        <v>279</v>
      </c>
      <c r="R522" s="407" t="s">
        <v>280</v>
      </c>
      <c r="S522" s="439"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372</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444" t="s">
        <v>2491</v>
      </c>
      <c r="Q523" s="56" t="s">
        <v>279</v>
      </c>
      <c r="R523" s="407" t="s">
        <v>280</v>
      </c>
      <c r="S523" s="439"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373</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444" t="s">
        <v>2492</v>
      </c>
      <c r="Q524" s="56" t="s">
        <v>279</v>
      </c>
      <c r="R524" s="407" t="s">
        <v>280</v>
      </c>
      <c r="S524" s="439" t="s">
        <v>81</v>
      </c>
      <c r="T524" s="56"/>
    </row>
    <row r="525" spans="1:20" ht="105">
      <c r="A525" s="77" t="str">
        <f t="shared" si="141"/>
        <v>Research and Development</v>
      </c>
      <c r="B525" s="77" t="str">
        <f t="shared" si="139"/>
        <v>Capital Cost Reduction</v>
      </c>
      <c r="C525" s="77" t="str">
        <f t="shared" si="139"/>
        <v>RnD Industry Capital Cost Perc Reduction</v>
      </c>
      <c r="D525" s="11" t="s">
        <v>2730</v>
      </c>
      <c r="E525" s="56"/>
      <c r="F525" s="11" t="s">
        <v>374</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444" t="s">
        <v>2493</v>
      </c>
      <c r="Q525" s="56" t="s">
        <v>279</v>
      </c>
      <c r="R525" s="407" t="s">
        <v>280</v>
      </c>
      <c r="S525" s="439"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2739</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444" t="s">
        <v>2494</v>
      </c>
      <c r="Q526" s="56" t="s">
        <v>279</v>
      </c>
      <c r="R526" s="407" t="s">
        <v>280</v>
      </c>
      <c r="S526" s="439"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375</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444" t="s">
        <v>2495</v>
      </c>
      <c r="Q527" s="56" t="s">
        <v>279</v>
      </c>
      <c r="R527" s="407" t="s">
        <v>280</v>
      </c>
      <c r="S527" s="439"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376</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444" t="s">
        <v>2496</v>
      </c>
      <c r="Q528" s="56" t="s">
        <v>279</v>
      </c>
      <c r="R528" s="407" t="s">
        <v>280</v>
      </c>
      <c r="S528" s="439" t="s">
        <v>81</v>
      </c>
      <c r="T528" s="56"/>
    </row>
    <row r="529" spans="1:20" ht="105">
      <c r="A529" s="346" t="s">
        <v>3032</v>
      </c>
      <c r="B529" s="77" t="str">
        <f t="shared" si="139"/>
        <v>Capital Cost Reduction</v>
      </c>
      <c r="C529" s="347" t="s">
        <v>328</v>
      </c>
      <c r="D529" s="56" t="s">
        <v>2376</v>
      </c>
      <c r="E529" s="56"/>
      <c r="F529" s="56" t="s">
        <v>542</v>
      </c>
      <c r="G529" s="56"/>
      <c r="H529" s="57">
        <v>108</v>
      </c>
      <c r="I529" s="56" t="s">
        <v>49</v>
      </c>
      <c r="J529" s="77" t="str">
        <f t="shared" si="134"/>
        <v>R&amp;D Capital Cost Reductions</v>
      </c>
      <c r="K529" s="79" t="s">
        <v>2402</v>
      </c>
      <c r="L529" s="63">
        <v>0</v>
      </c>
      <c r="M529" s="63">
        <v>0.4</v>
      </c>
      <c r="N529" s="62">
        <v>0.01</v>
      </c>
      <c r="O529" s="56" t="s">
        <v>36</v>
      </c>
      <c r="P529" s="444" t="s">
        <v>2497</v>
      </c>
      <c r="Q529" s="56" t="s">
        <v>279</v>
      </c>
      <c r="R529" s="407" t="s">
        <v>280</v>
      </c>
      <c r="S529" s="439"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2377</v>
      </c>
      <c r="E530" s="56"/>
      <c r="F530" s="56" t="s">
        <v>543</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444" t="s">
        <v>2498</v>
      </c>
      <c r="Q530" s="56" t="s">
        <v>279</v>
      </c>
      <c r="R530" s="407" t="s">
        <v>280</v>
      </c>
      <c r="S530" s="439" t="s">
        <v>81</v>
      </c>
      <c r="T530" s="56"/>
    </row>
    <row r="531" spans="1:20" ht="120">
      <c r="A531" s="77" t="str">
        <f t="shared" si="142"/>
        <v>Research and Development</v>
      </c>
      <c r="B531" s="77" t="str">
        <f t="shared" si="143"/>
        <v>Capital Cost Reduction</v>
      </c>
      <c r="C531" s="77" t="str">
        <f t="shared" si="143"/>
        <v>RnD Transportation Capital Cost Perc Reduction</v>
      </c>
      <c r="D531" s="56" t="s">
        <v>2378</v>
      </c>
      <c r="E531" s="56"/>
      <c r="F531" s="56" t="s">
        <v>544</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444" t="s">
        <v>2499</v>
      </c>
      <c r="Q531" s="56" t="s">
        <v>279</v>
      </c>
      <c r="R531" s="407" t="s">
        <v>280</v>
      </c>
      <c r="S531" s="439" t="s">
        <v>81</v>
      </c>
      <c r="T531" s="56"/>
    </row>
    <row r="532" spans="1:20" ht="120">
      <c r="A532" s="77" t="str">
        <f t="shared" si="142"/>
        <v>Research and Development</v>
      </c>
      <c r="B532" s="77" t="str">
        <f t="shared" si="143"/>
        <v>Capital Cost Reduction</v>
      </c>
      <c r="C532" s="77" t="str">
        <f t="shared" si="143"/>
        <v>RnD Transportation Capital Cost Perc Reduction</v>
      </c>
      <c r="D532" s="56" t="s">
        <v>2379</v>
      </c>
      <c r="E532" s="56"/>
      <c r="F532" s="56" t="s">
        <v>545</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444" t="s">
        <v>2500</v>
      </c>
      <c r="Q532" s="56" t="s">
        <v>279</v>
      </c>
      <c r="R532" s="407" t="s">
        <v>280</v>
      </c>
      <c r="S532" s="439" t="s">
        <v>81</v>
      </c>
      <c r="T532" s="56"/>
    </row>
    <row r="533" spans="1:20" ht="105">
      <c r="A533" s="77" t="str">
        <f t="shared" si="142"/>
        <v>Research and Development</v>
      </c>
      <c r="B533" s="77" t="str">
        <f t="shared" si="143"/>
        <v>Capital Cost Reduction</v>
      </c>
      <c r="C533" s="77" t="str">
        <f t="shared" si="143"/>
        <v>RnD Transportation Capital Cost Perc Reduction</v>
      </c>
      <c r="D533" s="56" t="s">
        <v>2380</v>
      </c>
      <c r="E533" s="56"/>
      <c r="F533" s="56" t="s">
        <v>546</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444" t="s">
        <v>2501</v>
      </c>
      <c r="Q533" s="56" t="s">
        <v>279</v>
      </c>
      <c r="R533" s="407" t="s">
        <v>280</v>
      </c>
      <c r="S533" s="439" t="s">
        <v>81</v>
      </c>
      <c r="T533" s="56"/>
    </row>
    <row r="534" spans="1:20" ht="105">
      <c r="A534" s="77" t="str">
        <f t="shared" si="142"/>
        <v>Research and Development</v>
      </c>
      <c r="B534" s="77" t="str">
        <f t="shared" si="143"/>
        <v>Capital Cost Reduction</v>
      </c>
      <c r="C534" s="77" t="str">
        <f t="shared" si="143"/>
        <v>RnD Transportation Capital Cost Perc Reduction</v>
      </c>
      <c r="D534" s="56" t="s">
        <v>2859</v>
      </c>
      <c r="E534" s="56"/>
      <c r="F534" s="56" t="s">
        <v>3206</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444" t="s">
        <v>3208</v>
      </c>
      <c r="Q534" s="56" t="s">
        <v>279</v>
      </c>
      <c r="R534" s="407" t="s">
        <v>280</v>
      </c>
      <c r="S534" s="439" t="s">
        <v>81</v>
      </c>
      <c r="T534" s="56"/>
    </row>
    <row r="535" spans="1:20" ht="105">
      <c r="A535" s="77" t="str">
        <f t="shared" si="142"/>
        <v>Research and Development</v>
      </c>
      <c r="B535" s="77" t="str">
        <f t="shared" si="143"/>
        <v>Capital Cost Reduction</v>
      </c>
      <c r="C535" s="77" t="str">
        <f t="shared" si="143"/>
        <v>RnD Transportation Capital Cost Perc Reduction</v>
      </c>
      <c r="D535" s="56" t="s">
        <v>2858</v>
      </c>
      <c r="E535" s="56"/>
      <c r="F535" s="56" t="s">
        <v>3207</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444" t="s">
        <v>3209</v>
      </c>
      <c r="Q535" s="56" t="s">
        <v>279</v>
      </c>
      <c r="R535" s="407" t="s">
        <v>280</v>
      </c>
      <c r="S535" s="439" t="s">
        <v>81</v>
      </c>
      <c r="T535" s="56"/>
    </row>
    <row r="536" spans="1:20" s="3" customFormat="1" ht="135">
      <c r="A536" s="347" t="s">
        <v>3032</v>
      </c>
      <c r="B536" s="347" t="s">
        <v>3220</v>
      </c>
      <c r="C536" s="347" t="s">
        <v>3221</v>
      </c>
      <c r="D536" s="11"/>
      <c r="E536" s="11"/>
      <c r="F536" s="11"/>
      <c r="G536" s="11"/>
      <c r="H536" s="59">
        <v>525</v>
      </c>
      <c r="I536" s="11" t="s">
        <v>49</v>
      </c>
      <c r="J536" s="347" t="s">
        <v>3220</v>
      </c>
      <c r="K536" s="65" t="s">
        <v>3226</v>
      </c>
      <c r="L536" s="63">
        <v>0</v>
      </c>
      <c r="M536" s="63">
        <v>1</v>
      </c>
      <c r="N536" s="62">
        <v>0.01</v>
      </c>
      <c r="O536" s="56" t="s">
        <v>38</v>
      </c>
      <c r="P536" s="439" t="s">
        <v>3228</v>
      </c>
      <c r="Q536" s="11" t="s">
        <v>3230</v>
      </c>
      <c r="R536" s="11" t="s">
        <v>3229</v>
      </c>
      <c r="S536" s="444" t="s">
        <v>3227</v>
      </c>
      <c r="T536" s="11"/>
    </row>
    <row r="537" spans="1:20" ht="105">
      <c r="A537" s="346" t="s">
        <v>3032</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2502</v>
      </c>
      <c r="Q537" s="56" t="s">
        <v>279</v>
      </c>
      <c r="R537" s="407" t="s">
        <v>280</v>
      </c>
      <c r="S537" s="439"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360</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439" t="s">
        <v>2503</v>
      </c>
      <c r="Q538" s="56" t="s">
        <v>279</v>
      </c>
      <c r="R538" s="407" t="s">
        <v>280</v>
      </c>
      <c r="S538" s="439"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361</v>
      </c>
      <c r="G539" s="56"/>
      <c r="H539" s="57"/>
      <c r="I539" s="56" t="s">
        <v>50</v>
      </c>
      <c r="J539" s="77" t="str">
        <f t="shared" si="146"/>
        <v>R&amp;D Fuel Use Reductions</v>
      </c>
      <c r="K539" s="67" t="str">
        <f t="shared" si="147"/>
        <v>RnD building fuel use reduction</v>
      </c>
      <c r="L539" s="67"/>
      <c r="M539" s="67"/>
      <c r="N539" s="67"/>
      <c r="O539" s="58"/>
      <c r="P539" s="439"/>
      <c r="Q539" s="56"/>
      <c r="R539" s="407"/>
      <c r="S539" s="439"/>
      <c r="T539" s="56"/>
    </row>
    <row r="540" spans="1:20" ht="105">
      <c r="A540" s="77" t="str">
        <f>A$537</f>
        <v>Research and Development</v>
      </c>
      <c r="B540" s="77" t="str">
        <f t="shared" si="145"/>
        <v>Fuel Use Reduction</v>
      </c>
      <c r="C540" s="77" t="str">
        <f t="shared" si="145"/>
        <v>RnD Building Fuel Use Perc Reduction</v>
      </c>
      <c r="D540" s="56" t="s">
        <v>128</v>
      </c>
      <c r="E540" s="56"/>
      <c r="F540" s="56" t="s">
        <v>362</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439" t="s">
        <v>2504</v>
      </c>
      <c r="Q540" s="56" t="s">
        <v>279</v>
      </c>
      <c r="R540" s="407" t="s">
        <v>280</v>
      </c>
      <c r="S540" s="439"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363</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439" t="s">
        <v>2505</v>
      </c>
      <c r="Q541" s="56" t="s">
        <v>279</v>
      </c>
      <c r="R541" s="407" t="s">
        <v>280</v>
      </c>
      <c r="S541" s="439"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364</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439" t="s">
        <v>2506</v>
      </c>
      <c r="Q542" s="56" t="s">
        <v>279</v>
      </c>
      <c r="R542" s="407" t="s">
        <v>280</v>
      </c>
      <c r="S542" s="439" t="s">
        <v>81</v>
      </c>
      <c r="T542" s="56"/>
    </row>
    <row r="543" spans="1:20" ht="105">
      <c r="A543" s="346" t="s">
        <v>3032</v>
      </c>
      <c r="B543" s="77" t="str">
        <f t="shared" si="145"/>
        <v>Fuel Use Reduction</v>
      </c>
      <c r="C543" s="346" t="s">
        <v>330</v>
      </c>
      <c r="D543" s="56"/>
      <c r="E543" s="56"/>
      <c r="F543" s="56" t="s">
        <v>30</v>
      </c>
      <c r="G543" s="56"/>
      <c r="H543" s="57">
        <v>120</v>
      </c>
      <c r="I543" s="56" t="s">
        <v>49</v>
      </c>
      <c r="J543" s="77" t="str">
        <f t="shared" si="146"/>
        <v>R&amp;D Fuel Use Reductions</v>
      </c>
      <c r="K543" s="79" t="s">
        <v>2400</v>
      </c>
      <c r="L543" s="63">
        <v>0</v>
      </c>
      <c r="M543" s="63">
        <v>0.4</v>
      </c>
      <c r="N543" s="62">
        <v>0.01</v>
      </c>
      <c r="O543" s="56" t="s">
        <v>37</v>
      </c>
      <c r="P543" s="439" t="s">
        <v>2507</v>
      </c>
      <c r="Q543" s="56" t="s">
        <v>279</v>
      </c>
      <c r="R543" s="407" t="s">
        <v>280</v>
      </c>
      <c r="S543" s="439" t="s">
        <v>81</v>
      </c>
      <c r="T543" s="56"/>
    </row>
    <row r="544" spans="1:20" ht="105">
      <c r="A544" s="346" t="s">
        <v>3032</v>
      </c>
      <c r="B544" s="77" t="str">
        <f t="shared" si="145"/>
        <v>Fuel Use Reduction</v>
      </c>
      <c r="C544" s="346" t="s">
        <v>331</v>
      </c>
      <c r="D544" s="56" t="s">
        <v>511</v>
      </c>
      <c r="E544" s="56"/>
      <c r="F544" s="11" t="s">
        <v>514</v>
      </c>
      <c r="G544" s="56"/>
      <c r="H544" s="57">
        <v>121</v>
      </c>
      <c r="I544" s="56" t="s">
        <v>49</v>
      </c>
      <c r="J544" s="77" t="str">
        <f t="shared" si="146"/>
        <v>R&amp;D Fuel Use Reductions</v>
      </c>
      <c r="K544" s="79" t="s">
        <v>2399</v>
      </c>
      <c r="L544" s="63">
        <v>0</v>
      </c>
      <c r="M544" s="63">
        <v>0.4</v>
      </c>
      <c r="N544" s="62">
        <v>0.01</v>
      </c>
      <c r="O544" s="56" t="s">
        <v>37</v>
      </c>
      <c r="P544" s="439" t="s">
        <v>2508</v>
      </c>
      <c r="Q544" s="56" t="s">
        <v>279</v>
      </c>
      <c r="R544" s="407" t="s">
        <v>280</v>
      </c>
      <c r="S544" s="439" t="s">
        <v>81</v>
      </c>
      <c r="T544" s="56"/>
    </row>
    <row r="545" spans="1:20" ht="105">
      <c r="A545" s="77" t="str">
        <f>A$544</f>
        <v>Research and Development</v>
      </c>
      <c r="B545" s="77" t="str">
        <f t="shared" ref="B545:C555" si="148">B$544</f>
        <v>Fuel Use Reduction</v>
      </c>
      <c r="C545" s="77" t="str">
        <f t="shared" si="148"/>
        <v>RnD Electricity Fuel Use Perc Reduction</v>
      </c>
      <c r="D545" s="11" t="s">
        <v>345</v>
      </c>
      <c r="E545" s="58"/>
      <c r="F545" s="11" t="s">
        <v>2388</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439" t="s">
        <v>2509</v>
      </c>
      <c r="Q545" s="56" t="s">
        <v>279</v>
      </c>
      <c r="R545" s="407" t="s">
        <v>280</v>
      </c>
      <c r="S545" s="439"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365</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439" t="s">
        <v>2510</v>
      </c>
      <c r="Q546" s="56" t="s">
        <v>279</v>
      </c>
      <c r="R546" s="407" t="s">
        <v>280</v>
      </c>
      <c r="S546" s="439"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366</v>
      </c>
      <c r="G547" s="56"/>
      <c r="H547" s="57" t="s">
        <v>213</v>
      </c>
      <c r="I547" s="56" t="s">
        <v>50</v>
      </c>
      <c r="J547" s="77" t="str">
        <f t="shared" si="146"/>
        <v>R&amp;D Fuel Use Reductions</v>
      </c>
      <c r="K547" s="67" t="str">
        <f t="shared" si="149"/>
        <v>RnD electricity fuel use reduction</v>
      </c>
      <c r="L547" s="67"/>
      <c r="M547" s="67"/>
      <c r="N547" s="67"/>
      <c r="O547" s="58"/>
      <c r="P547" s="439"/>
      <c r="Q547" s="56"/>
      <c r="R547" s="407"/>
      <c r="S547" s="439"/>
      <c r="T547" s="56"/>
    </row>
    <row r="548" spans="1:20" ht="45">
      <c r="A548" s="77" t="str">
        <f t="shared" si="150"/>
        <v>Research and Development</v>
      </c>
      <c r="B548" s="77" t="str">
        <f t="shared" si="148"/>
        <v>Fuel Use Reduction</v>
      </c>
      <c r="C548" s="77" t="str">
        <f t="shared" si="148"/>
        <v>RnD Electricity Fuel Use Perc Reduction</v>
      </c>
      <c r="D548" s="11" t="s">
        <v>512</v>
      </c>
      <c r="E548" s="58"/>
      <c r="F548" s="11" t="s">
        <v>516</v>
      </c>
      <c r="G548" s="56"/>
      <c r="H548" s="57" t="s">
        <v>213</v>
      </c>
      <c r="I548" s="56" t="s">
        <v>50</v>
      </c>
      <c r="J548" s="77" t="str">
        <f t="shared" si="146"/>
        <v>R&amp;D Fuel Use Reductions</v>
      </c>
      <c r="K548" s="67" t="str">
        <f t="shared" si="149"/>
        <v>RnD electricity fuel use reduction</v>
      </c>
      <c r="L548" s="67"/>
      <c r="M548" s="67"/>
      <c r="N548" s="67"/>
      <c r="O548" s="58"/>
      <c r="P548" s="439"/>
      <c r="Q548" s="56"/>
      <c r="R548" s="407"/>
      <c r="S548" s="439"/>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367</v>
      </c>
      <c r="G549" s="56"/>
      <c r="H549" s="57" t="s">
        <v>213</v>
      </c>
      <c r="I549" s="56" t="s">
        <v>50</v>
      </c>
      <c r="J549" s="77" t="str">
        <f t="shared" si="146"/>
        <v>R&amp;D Fuel Use Reductions</v>
      </c>
      <c r="K549" s="67" t="str">
        <f t="shared" si="149"/>
        <v>RnD electricity fuel use reduction</v>
      </c>
      <c r="L549" s="67"/>
      <c r="M549" s="67"/>
      <c r="N549" s="67"/>
      <c r="O549" s="58"/>
      <c r="P549" s="439"/>
      <c r="Q549" s="56"/>
      <c r="R549" s="407"/>
      <c r="S549" s="439"/>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368</v>
      </c>
      <c r="G550" s="56"/>
      <c r="H550" s="57" t="s">
        <v>213</v>
      </c>
      <c r="I550" s="56" t="s">
        <v>50</v>
      </c>
      <c r="J550" s="77" t="str">
        <f t="shared" si="146"/>
        <v>R&amp;D Fuel Use Reductions</v>
      </c>
      <c r="K550" s="67" t="str">
        <f t="shared" si="149"/>
        <v>RnD electricity fuel use reduction</v>
      </c>
      <c r="L550" s="67"/>
      <c r="M550" s="67"/>
      <c r="N550" s="67"/>
      <c r="O550" s="58"/>
      <c r="P550" s="439"/>
      <c r="Q550" s="56"/>
      <c r="R550" s="407"/>
      <c r="S550" s="439"/>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369</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439" t="s">
        <v>2511</v>
      </c>
      <c r="Q551" s="56" t="s">
        <v>279</v>
      </c>
      <c r="R551" s="407" t="s">
        <v>280</v>
      </c>
      <c r="S551" s="439" t="s">
        <v>81</v>
      </c>
      <c r="T551" s="56"/>
    </row>
    <row r="552" spans="1:20" ht="105">
      <c r="A552" s="77" t="str">
        <f>A$544</f>
        <v>Research and Development</v>
      </c>
      <c r="B552" s="77" t="str">
        <f t="shared" si="148"/>
        <v>Fuel Use Reduction</v>
      </c>
      <c r="C552" s="77" t="str">
        <f t="shared" si="148"/>
        <v>RnD Electricity Fuel Use Perc Reduction</v>
      </c>
      <c r="D552" s="11" t="s">
        <v>348</v>
      </c>
      <c r="E552" s="58"/>
      <c r="F552" s="11" t="s">
        <v>2389</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439" t="s">
        <v>2512</v>
      </c>
      <c r="Q552" s="56" t="s">
        <v>279</v>
      </c>
      <c r="R552" s="407" t="s">
        <v>280</v>
      </c>
      <c r="S552" s="439" t="s">
        <v>81</v>
      </c>
      <c r="T552" s="56"/>
    </row>
    <row r="553" spans="1:20" ht="105">
      <c r="A553" s="77" t="str">
        <f t="shared" si="150"/>
        <v>Research and Development</v>
      </c>
      <c r="B553" s="77" t="str">
        <f t="shared" si="150"/>
        <v>Fuel Use Reduction</v>
      </c>
      <c r="C553" s="77" t="str">
        <f t="shared" si="150"/>
        <v>RnD Electricity Fuel Use Perc Reduction</v>
      </c>
      <c r="D553" s="11" t="s">
        <v>508</v>
      </c>
      <c r="E553" s="58"/>
      <c r="F553" s="11" t="s">
        <v>509</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439" t="s">
        <v>2513</v>
      </c>
      <c r="Q553" s="56" t="s">
        <v>279</v>
      </c>
      <c r="R553" s="407" t="s">
        <v>280</v>
      </c>
      <c r="S553" s="439" t="s">
        <v>81</v>
      </c>
      <c r="T553" s="56"/>
    </row>
    <row r="554" spans="1:20" ht="45">
      <c r="A554" s="77" t="str">
        <f t="shared" si="150"/>
        <v>Research and Development</v>
      </c>
      <c r="B554" s="77" t="str">
        <f t="shared" si="150"/>
        <v>Fuel Use Reduction</v>
      </c>
      <c r="C554" s="77" t="str">
        <f t="shared" si="150"/>
        <v>RnD Electricity Fuel Use Perc Reduction</v>
      </c>
      <c r="D554" s="11" t="s">
        <v>517</v>
      </c>
      <c r="E554" s="58"/>
      <c r="F554" s="11" t="s">
        <v>519</v>
      </c>
      <c r="G554" s="56"/>
      <c r="H554" s="57"/>
      <c r="I554" s="56" t="s">
        <v>50</v>
      </c>
      <c r="J554" s="77" t="str">
        <f t="shared" si="146"/>
        <v>R&amp;D Fuel Use Reductions</v>
      </c>
      <c r="K554" s="67" t="str">
        <f t="shared" si="151"/>
        <v>RnD electricity fuel use reduction</v>
      </c>
      <c r="L554" s="67"/>
      <c r="M554" s="67"/>
      <c r="N554" s="67"/>
      <c r="O554" s="58"/>
      <c r="P554" s="439"/>
      <c r="Q554" s="56"/>
      <c r="R554" s="407"/>
      <c r="S554" s="439"/>
      <c r="T554" s="56"/>
    </row>
    <row r="555" spans="1:20" ht="105">
      <c r="A555" s="346" t="s">
        <v>3032</v>
      </c>
      <c r="B555" s="77" t="str">
        <f t="shared" si="148"/>
        <v>Fuel Use Reduction</v>
      </c>
      <c r="C555" s="346" t="s">
        <v>332</v>
      </c>
      <c r="D555" s="56" t="s">
        <v>145</v>
      </c>
      <c r="E555" s="56"/>
      <c r="F555" s="11" t="s">
        <v>370</v>
      </c>
      <c r="G555" s="56"/>
      <c r="H555" s="57">
        <v>125</v>
      </c>
      <c r="I555" s="56" t="s">
        <v>49</v>
      </c>
      <c r="J555" s="77" t="str">
        <f t="shared" si="146"/>
        <v>R&amp;D Fuel Use Reductions</v>
      </c>
      <c r="K555" s="79" t="s">
        <v>2398</v>
      </c>
      <c r="L555" s="63">
        <v>0</v>
      </c>
      <c r="M555" s="63">
        <v>0.4</v>
      </c>
      <c r="N555" s="62">
        <v>0.01</v>
      </c>
      <c r="O555" s="56" t="s">
        <v>37</v>
      </c>
      <c r="P555" s="439" t="s">
        <v>2514</v>
      </c>
      <c r="Q555" s="56" t="s">
        <v>279</v>
      </c>
      <c r="R555" s="407" t="s">
        <v>280</v>
      </c>
      <c r="S555" s="439"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371</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439" t="s">
        <v>2515</v>
      </c>
      <c r="Q556" s="56" t="s">
        <v>279</v>
      </c>
      <c r="R556" s="407" t="s">
        <v>280</v>
      </c>
      <c r="S556" s="439"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372</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439" t="s">
        <v>2516</v>
      </c>
      <c r="Q557" s="56" t="s">
        <v>279</v>
      </c>
      <c r="R557" s="407" t="s">
        <v>280</v>
      </c>
      <c r="S557" s="439"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373</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439" t="s">
        <v>2517</v>
      </c>
      <c r="Q558" s="56" t="s">
        <v>279</v>
      </c>
      <c r="R558" s="407" t="s">
        <v>280</v>
      </c>
      <c r="S558" s="439" t="s">
        <v>81</v>
      </c>
      <c r="T558" s="56"/>
    </row>
    <row r="559" spans="1:20" ht="105">
      <c r="A559" s="77" t="str">
        <f t="shared" si="155"/>
        <v>Research and Development</v>
      </c>
      <c r="B559" s="77" t="str">
        <f t="shared" si="153"/>
        <v>Fuel Use Reduction</v>
      </c>
      <c r="C559" s="77" t="str">
        <f t="shared" si="153"/>
        <v>RnD Industry Fuel Use Perc Reduction</v>
      </c>
      <c r="D559" s="11" t="s">
        <v>2730</v>
      </c>
      <c r="E559" s="56"/>
      <c r="F559" s="11" t="s">
        <v>374</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439" t="s">
        <v>2518</v>
      </c>
      <c r="Q559" s="56" t="s">
        <v>279</v>
      </c>
      <c r="R559" s="407" t="s">
        <v>280</v>
      </c>
      <c r="S559" s="439"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2739</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439" t="s">
        <v>2519</v>
      </c>
      <c r="Q560" s="56" t="s">
        <v>279</v>
      </c>
      <c r="R560" s="407" t="s">
        <v>280</v>
      </c>
      <c r="S560" s="439"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375</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439" t="s">
        <v>2520</v>
      </c>
      <c r="Q561" s="56" t="s">
        <v>279</v>
      </c>
      <c r="R561" s="407" t="s">
        <v>280</v>
      </c>
      <c r="S561" s="439"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376</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439" t="s">
        <v>2521</v>
      </c>
      <c r="Q562" s="56" t="s">
        <v>279</v>
      </c>
      <c r="R562" s="407" t="s">
        <v>280</v>
      </c>
      <c r="S562" s="439" t="s">
        <v>81</v>
      </c>
      <c r="T562" s="56"/>
    </row>
    <row r="563" spans="1:20" ht="105">
      <c r="A563" s="346" t="s">
        <v>3032</v>
      </c>
      <c r="B563" s="77" t="str">
        <f t="shared" si="153"/>
        <v>Fuel Use Reduction</v>
      </c>
      <c r="C563" s="346" t="s">
        <v>333</v>
      </c>
      <c r="D563" s="56" t="s">
        <v>2376</v>
      </c>
      <c r="E563" s="56"/>
      <c r="F563" s="56" t="s">
        <v>542</v>
      </c>
      <c r="G563" s="56"/>
      <c r="H563" s="57">
        <v>133</v>
      </c>
      <c r="I563" s="56" t="s">
        <v>49</v>
      </c>
      <c r="J563" s="77" t="str">
        <f t="shared" si="146"/>
        <v>R&amp;D Fuel Use Reductions</v>
      </c>
      <c r="K563" s="79" t="s">
        <v>2397</v>
      </c>
      <c r="L563" s="63">
        <v>0</v>
      </c>
      <c r="M563" s="63">
        <v>0.4</v>
      </c>
      <c r="N563" s="62">
        <v>0.01</v>
      </c>
      <c r="O563" s="56" t="s">
        <v>37</v>
      </c>
      <c r="P563" s="439" t="s">
        <v>2522</v>
      </c>
      <c r="Q563" s="56" t="s">
        <v>279</v>
      </c>
      <c r="R563" s="407" t="s">
        <v>280</v>
      </c>
      <c r="S563" s="439"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2377</v>
      </c>
      <c r="E564" s="56"/>
      <c r="F564" s="56" t="s">
        <v>543</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439" t="s">
        <v>2523</v>
      </c>
      <c r="Q564" s="56" t="s">
        <v>279</v>
      </c>
      <c r="R564" s="407" t="s">
        <v>280</v>
      </c>
      <c r="S564" s="439" t="s">
        <v>81</v>
      </c>
      <c r="T564" s="56"/>
    </row>
    <row r="565" spans="1:20" ht="120">
      <c r="A565" s="77" t="str">
        <f t="shared" si="156"/>
        <v>Research and Development</v>
      </c>
      <c r="B565" s="77" t="str">
        <f t="shared" si="157"/>
        <v>Fuel Use Reduction</v>
      </c>
      <c r="C565" s="77" t="str">
        <f t="shared" si="157"/>
        <v>RnD Transportation Fuel Use Perc Reduction</v>
      </c>
      <c r="D565" s="56" t="s">
        <v>2378</v>
      </c>
      <c r="E565" s="56"/>
      <c r="F565" s="56" t="s">
        <v>544</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439" t="s">
        <v>2524</v>
      </c>
      <c r="Q565" s="56" t="s">
        <v>279</v>
      </c>
      <c r="R565" s="407" t="s">
        <v>280</v>
      </c>
      <c r="S565" s="439" t="s">
        <v>81</v>
      </c>
      <c r="T565" s="56"/>
    </row>
    <row r="566" spans="1:20" ht="120">
      <c r="A566" s="77" t="str">
        <f t="shared" si="156"/>
        <v>Research and Development</v>
      </c>
      <c r="B566" s="77" t="str">
        <f t="shared" si="157"/>
        <v>Fuel Use Reduction</v>
      </c>
      <c r="C566" s="77" t="str">
        <f t="shared" si="157"/>
        <v>RnD Transportation Fuel Use Perc Reduction</v>
      </c>
      <c r="D566" s="56" t="s">
        <v>2379</v>
      </c>
      <c r="E566" s="56"/>
      <c r="F566" s="56" t="s">
        <v>545</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439" t="s">
        <v>2525</v>
      </c>
      <c r="Q566" s="56" t="s">
        <v>279</v>
      </c>
      <c r="R566" s="407" t="s">
        <v>280</v>
      </c>
      <c r="S566" s="439" t="s">
        <v>81</v>
      </c>
      <c r="T566" s="56"/>
    </row>
    <row r="567" spans="1:20" ht="105">
      <c r="A567" s="77" t="str">
        <f t="shared" si="156"/>
        <v>Research and Development</v>
      </c>
      <c r="B567" s="77" t="str">
        <f t="shared" si="157"/>
        <v>Fuel Use Reduction</v>
      </c>
      <c r="C567" s="77" t="str">
        <f t="shared" si="157"/>
        <v>RnD Transportation Fuel Use Perc Reduction</v>
      </c>
      <c r="D567" s="56" t="s">
        <v>2380</v>
      </c>
      <c r="E567" s="56"/>
      <c r="F567" s="56" t="s">
        <v>546</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439" t="s">
        <v>2526</v>
      </c>
      <c r="Q567" s="56" t="s">
        <v>279</v>
      </c>
      <c r="R567" s="407" t="s">
        <v>280</v>
      </c>
      <c r="S567" s="439" t="s">
        <v>81</v>
      </c>
      <c r="T567" s="56"/>
    </row>
    <row r="568" spans="1:20" ht="105">
      <c r="A568" s="77" t="str">
        <f t="shared" si="156"/>
        <v>Research and Development</v>
      </c>
      <c r="B568" s="77" t="str">
        <f t="shared" si="157"/>
        <v>Fuel Use Reduction</v>
      </c>
      <c r="C568" s="77" t="str">
        <f t="shared" si="157"/>
        <v>RnD Transportation Fuel Use Perc Reduction</v>
      </c>
      <c r="D568" s="56" t="s">
        <v>2859</v>
      </c>
      <c r="E568" s="56"/>
      <c r="F568" s="56" t="s">
        <v>3206</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439" t="s">
        <v>3210</v>
      </c>
      <c r="Q568" s="56" t="s">
        <v>279</v>
      </c>
      <c r="R568" s="407" t="s">
        <v>280</v>
      </c>
      <c r="S568" s="439" t="s">
        <v>81</v>
      </c>
      <c r="T568" s="56"/>
    </row>
    <row r="569" spans="1:20" ht="105">
      <c r="A569" s="77" t="str">
        <f t="shared" si="156"/>
        <v>Research and Development</v>
      </c>
      <c r="B569" s="77" t="str">
        <f t="shared" si="157"/>
        <v>Fuel Use Reduction</v>
      </c>
      <c r="C569" s="77" t="str">
        <f t="shared" si="157"/>
        <v>RnD Transportation Fuel Use Perc Reduction</v>
      </c>
      <c r="D569" s="56" t="s">
        <v>2858</v>
      </c>
      <c r="E569" s="56"/>
      <c r="F569" s="56" t="s">
        <v>3207</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439" t="s">
        <v>3211</v>
      </c>
      <c r="Q569" s="56" t="s">
        <v>279</v>
      </c>
      <c r="R569" s="407" t="s">
        <v>280</v>
      </c>
      <c r="S569" s="439" t="s">
        <v>81</v>
      </c>
      <c r="T569" s="56"/>
    </row>
    <row r="570" spans="1:20" ht="75">
      <c r="A570" s="5" t="s">
        <v>3249</v>
      </c>
      <c r="B570" s="5" t="s">
        <v>3250</v>
      </c>
      <c r="C570" s="5" t="s">
        <v>3254</v>
      </c>
      <c r="H570" s="425">
        <v>543</v>
      </c>
      <c r="I570" s="5" t="s">
        <v>49</v>
      </c>
      <c r="J570" s="338"/>
      <c r="K570" s="5" t="s">
        <v>3251</v>
      </c>
      <c r="L570" s="424">
        <v>-0.1</v>
      </c>
      <c r="M570" s="424">
        <v>0.02</v>
      </c>
      <c r="N570" s="427">
        <v>1E-3</v>
      </c>
      <c r="O570" s="5" t="s">
        <v>3258</v>
      </c>
      <c r="P570" s="442" t="s">
        <v>3365</v>
      </c>
      <c r="R570" s="411"/>
      <c r="S570" s="458" t="s">
        <v>3252</v>
      </c>
      <c r="T570" s="5"/>
    </row>
    <row r="571" spans="1:20" ht="105">
      <c r="A571" s="5" t="s">
        <v>3464</v>
      </c>
      <c r="B571" s="5" t="s">
        <v>3465</v>
      </c>
      <c r="C571" s="5" t="s">
        <v>3472</v>
      </c>
      <c r="D571" s="5" t="s">
        <v>3481</v>
      </c>
      <c r="F571" s="5" t="s">
        <v>3486</v>
      </c>
      <c r="H571" s="434">
        <v>545</v>
      </c>
      <c r="I571" s="5" t="s">
        <v>49</v>
      </c>
      <c r="J571" s="338"/>
      <c r="K571" s="338"/>
      <c r="L571" s="81">
        <v>0</v>
      </c>
      <c r="M571" s="5">
        <v>10</v>
      </c>
      <c r="N571" s="5">
        <v>1</v>
      </c>
      <c r="O571" s="5" t="s">
        <v>3379</v>
      </c>
      <c r="P571" s="5" t="s">
        <v>3491</v>
      </c>
      <c r="Q571" s="5" t="s">
        <v>3380</v>
      </c>
      <c r="R571" s="411"/>
      <c r="T571" s="5"/>
    </row>
    <row r="572" spans="1:20" ht="105">
      <c r="A572" s="6" t="str">
        <f>A$571</f>
        <v>Government Revenue Accounting</v>
      </c>
      <c r="B572" s="6" t="str">
        <f t="shared" ref="B572:C572" si="159">B$571</f>
        <v>Carbon Tax Revenue</v>
      </c>
      <c r="C572" s="6" t="str">
        <f t="shared" si="159"/>
        <v>GRA for Carbon Tax Revenue</v>
      </c>
      <c r="D572" s="5" t="s">
        <v>3482</v>
      </c>
      <c r="F572" s="5" t="s">
        <v>3487</v>
      </c>
      <c r="H572" s="437">
        <v>546</v>
      </c>
      <c r="I572" s="6" t="str">
        <f t="shared" ref="I572:I575" si="160">I$571</f>
        <v>Yes</v>
      </c>
      <c r="J572" s="338"/>
      <c r="K572" s="338"/>
      <c r="L572" s="6">
        <f t="shared" ref="L572:Q575" si="161">L$571</f>
        <v>0</v>
      </c>
      <c r="M572" s="6">
        <f t="shared" si="161"/>
        <v>10</v>
      </c>
      <c r="N572" s="6">
        <f t="shared" si="161"/>
        <v>1</v>
      </c>
      <c r="O572" s="6" t="str">
        <f t="shared" si="161"/>
        <v>weight</v>
      </c>
      <c r="P572" s="5" t="s">
        <v>3381</v>
      </c>
      <c r="Q572" s="6" t="str">
        <f t="shared" si="161"/>
        <v>io-model.html</v>
      </c>
      <c r="R572" s="411"/>
      <c r="T572" s="5"/>
    </row>
    <row r="573" spans="1:20" ht="105">
      <c r="A573" s="6" t="str">
        <f t="shared" ref="A573:C575" si="162">A$571</f>
        <v>Government Revenue Accounting</v>
      </c>
      <c r="B573" s="6" t="str">
        <f t="shared" si="162"/>
        <v>Carbon Tax Revenue</v>
      </c>
      <c r="C573" s="6" t="str">
        <f t="shared" si="162"/>
        <v>GRA for Carbon Tax Revenue</v>
      </c>
      <c r="D573" s="5" t="s">
        <v>3483</v>
      </c>
      <c r="F573" s="5" t="s">
        <v>3488</v>
      </c>
      <c r="H573" s="437">
        <v>547</v>
      </c>
      <c r="I573" s="6" t="str">
        <f t="shared" si="160"/>
        <v>Yes</v>
      </c>
      <c r="J573" s="338"/>
      <c r="K573" s="338"/>
      <c r="L573" s="6">
        <f t="shared" si="161"/>
        <v>0</v>
      </c>
      <c r="M573" s="6">
        <f t="shared" si="161"/>
        <v>10</v>
      </c>
      <c r="N573" s="6">
        <f t="shared" si="161"/>
        <v>1</v>
      </c>
      <c r="O573" s="6" t="str">
        <f t="shared" si="161"/>
        <v>weight</v>
      </c>
      <c r="P573" s="5" t="s">
        <v>3382</v>
      </c>
      <c r="Q573" s="6" t="str">
        <f t="shared" si="161"/>
        <v>io-model.html</v>
      </c>
      <c r="R573" s="411"/>
      <c r="T573" s="5"/>
    </row>
    <row r="574" spans="1:20" ht="105">
      <c r="A574" s="6" t="str">
        <f t="shared" si="162"/>
        <v>Government Revenue Accounting</v>
      </c>
      <c r="B574" s="6" t="str">
        <f t="shared" si="162"/>
        <v>Carbon Tax Revenue</v>
      </c>
      <c r="C574" s="6" t="str">
        <f t="shared" si="162"/>
        <v>GRA for Carbon Tax Revenue</v>
      </c>
      <c r="D574" s="5" t="s">
        <v>3484</v>
      </c>
      <c r="F574" s="5" t="s">
        <v>3489</v>
      </c>
      <c r="H574" s="437">
        <v>548</v>
      </c>
      <c r="I574" s="6" t="str">
        <f t="shared" si="160"/>
        <v>Yes</v>
      </c>
      <c r="J574" s="338"/>
      <c r="K574" s="338"/>
      <c r="L574" s="6">
        <f t="shared" si="161"/>
        <v>0</v>
      </c>
      <c r="M574" s="6">
        <f t="shared" si="161"/>
        <v>10</v>
      </c>
      <c r="N574" s="6">
        <f t="shared" si="161"/>
        <v>1</v>
      </c>
      <c r="O574" s="6" t="str">
        <f t="shared" si="161"/>
        <v>weight</v>
      </c>
      <c r="P574" s="5" t="s">
        <v>3383</v>
      </c>
      <c r="Q574" s="6" t="str">
        <f t="shared" si="161"/>
        <v>io-model.html</v>
      </c>
      <c r="R574" s="411"/>
      <c r="T574" s="5"/>
    </row>
    <row r="575" spans="1:20" ht="105">
      <c r="A575" s="6" t="str">
        <f t="shared" si="162"/>
        <v>Government Revenue Accounting</v>
      </c>
      <c r="B575" s="6" t="str">
        <f t="shared" si="162"/>
        <v>Carbon Tax Revenue</v>
      </c>
      <c r="C575" s="6" t="str">
        <f t="shared" si="162"/>
        <v>GRA for Carbon Tax Revenue</v>
      </c>
      <c r="D575" s="5" t="s">
        <v>3485</v>
      </c>
      <c r="F575" s="5" t="s">
        <v>3490</v>
      </c>
      <c r="H575" s="437">
        <v>549</v>
      </c>
      <c r="I575" s="6" t="str">
        <f t="shared" si="160"/>
        <v>Yes</v>
      </c>
      <c r="J575" s="338"/>
      <c r="K575" s="338"/>
      <c r="L575" s="6">
        <f t="shared" si="161"/>
        <v>0</v>
      </c>
      <c r="M575" s="6">
        <f t="shared" si="161"/>
        <v>10</v>
      </c>
      <c r="N575" s="6">
        <f t="shared" si="161"/>
        <v>1</v>
      </c>
      <c r="O575" s="6" t="str">
        <f t="shared" si="161"/>
        <v>weight</v>
      </c>
      <c r="P575" s="5" t="s">
        <v>3384</v>
      </c>
      <c r="Q575" s="6" t="str">
        <f t="shared" si="161"/>
        <v>io-model.html</v>
      </c>
      <c r="R575" s="411"/>
      <c r="T575" s="5"/>
    </row>
    <row r="576" spans="1:20" ht="105">
      <c r="A576" s="5" t="s">
        <v>3464</v>
      </c>
      <c r="B576" s="5" t="s">
        <v>3466</v>
      </c>
      <c r="C576" s="5" t="s">
        <v>3473</v>
      </c>
      <c r="D576" s="5" t="s">
        <v>3481</v>
      </c>
      <c r="F576" s="5" t="s">
        <v>3486</v>
      </c>
      <c r="H576" s="437">
        <v>550</v>
      </c>
      <c r="I576" s="5" t="s">
        <v>49</v>
      </c>
      <c r="J576" s="338"/>
      <c r="K576" s="338"/>
      <c r="L576" s="81">
        <v>0</v>
      </c>
      <c r="M576" s="5">
        <v>10</v>
      </c>
      <c r="N576" s="5">
        <v>1</v>
      </c>
      <c r="O576" s="5" t="s">
        <v>3379</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3380</v>
      </c>
      <c r="R576" s="411"/>
      <c r="T576" s="5"/>
    </row>
    <row r="577" spans="1:20" ht="105">
      <c r="A577" s="6" t="str">
        <f>A$576</f>
        <v>Government Revenue Accounting</v>
      </c>
      <c r="B577" s="6" t="str">
        <f t="shared" ref="B577:C580" si="163">B$576</f>
        <v>Fuel Tax Revenue</v>
      </c>
      <c r="C577" s="6" t="str">
        <f t="shared" si="163"/>
        <v>GRA for Fuel Tax Revenue</v>
      </c>
      <c r="D577" s="5" t="s">
        <v>3482</v>
      </c>
      <c r="F577" s="5" t="s">
        <v>3487</v>
      </c>
      <c r="H577" s="437">
        <v>551</v>
      </c>
      <c r="I577" s="6" t="str">
        <f t="shared" ref="I577:I580" si="164">I$576</f>
        <v>Yes</v>
      </c>
      <c r="J577" s="338"/>
      <c r="K577" s="338"/>
      <c r="L577" s="6">
        <f t="shared" ref="L577:O580" si="165">L$576</f>
        <v>0</v>
      </c>
      <c r="M577" s="6">
        <f t="shared" si="165"/>
        <v>10</v>
      </c>
      <c r="N577" s="6">
        <f t="shared" si="165"/>
        <v>1</v>
      </c>
      <c r="O577" s="6" t="str">
        <f t="shared" si="165"/>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6">Q$576</f>
        <v>io-model.html</v>
      </c>
      <c r="R577" s="411"/>
      <c r="T577" s="5"/>
    </row>
    <row r="578" spans="1:20" ht="105">
      <c r="A578" s="6" t="str">
        <f t="shared" ref="A578:A580" si="167">A$576</f>
        <v>Government Revenue Accounting</v>
      </c>
      <c r="B578" s="6" t="str">
        <f t="shared" si="163"/>
        <v>Fuel Tax Revenue</v>
      </c>
      <c r="C578" s="6" t="str">
        <f t="shared" si="163"/>
        <v>GRA for Fuel Tax Revenue</v>
      </c>
      <c r="D578" s="5" t="s">
        <v>3483</v>
      </c>
      <c r="F578" s="5" t="s">
        <v>3488</v>
      </c>
      <c r="H578" s="437">
        <v>552</v>
      </c>
      <c r="I578" s="6" t="str">
        <f t="shared" si="164"/>
        <v>Yes</v>
      </c>
      <c r="J578" s="338"/>
      <c r="K578" s="338"/>
      <c r="L578" s="6">
        <f t="shared" si="165"/>
        <v>0</v>
      </c>
      <c r="M578" s="6">
        <f t="shared" si="165"/>
        <v>10</v>
      </c>
      <c r="N578" s="6">
        <f t="shared" si="165"/>
        <v>1</v>
      </c>
      <c r="O578" s="6" t="str">
        <f t="shared" si="165"/>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6"/>
        <v>io-model.html</v>
      </c>
      <c r="R578" s="411"/>
      <c r="T578" s="5"/>
    </row>
    <row r="579" spans="1:20" ht="105">
      <c r="A579" s="6" t="str">
        <f t="shared" si="167"/>
        <v>Government Revenue Accounting</v>
      </c>
      <c r="B579" s="6" t="str">
        <f t="shared" si="163"/>
        <v>Fuel Tax Revenue</v>
      </c>
      <c r="C579" s="6" t="str">
        <f t="shared" si="163"/>
        <v>GRA for Fuel Tax Revenue</v>
      </c>
      <c r="D579" s="5" t="s">
        <v>3484</v>
      </c>
      <c r="F579" s="5" t="s">
        <v>3489</v>
      </c>
      <c r="H579" s="437">
        <v>553</v>
      </c>
      <c r="I579" s="6" t="str">
        <f t="shared" si="164"/>
        <v>Yes</v>
      </c>
      <c r="J579" s="338"/>
      <c r="K579" s="338"/>
      <c r="L579" s="6">
        <f t="shared" si="165"/>
        <v>0</v>
      </c>
      <c r="M579" s="6">
        <f t="shared" si="165"/>
        <v>10</v>
      </c>
      <c r="N579" s="6">
        <f t="shared" si="165"/>
        <v>1</v>
      </c>
      <c r="O579" s="6" t="str">
        <f t="shared" si="165"/>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6"/>
        <v>io-model.html</v>
      </c>
      <c r="R579" s="411"/>
      <c r="T579" s="5"/>
    </row>
    <row r="580" spans="1:20" ht="105">
      <c r="A580" s="6" t="str">
        <f t="shared" si="167"/>
        <v>Government Revenue Accounting</v>
      </c>
      <c r="B580" s="6" t="str">
        <f t="shared" si="163"/>
        <v>Fuel Tax Revenue</v>
      </c>
      <c r="C580" s="6" t="str">
        <f t="shared" si="163"/>
        <v>GRA for Fuel Tax Revenue</v>
      </c>
      <c r="D580" s="5" t="s">
        <v>3485</v>
      </c>
      <c r="F580" s="5" t="s">
        <v>3490</v>
      </c>
      <c r="H580" s="437">
        <v>554</v>
      </c>
      <c r="I580" s="6" t="str">
        <f t="shared" si="164"/>
        <v>Yes</v>
      </c>
      <c r="J580" s="338"/>
      <c r="K580" s="338"/>
      <c r="L580" s="6">
        <f t="shared" si="165"/>
        <v>0</v>
      </c>
      <c r="M580" s="6">
        <f t="shared" si="165"/>
        <v>10</v>
      </c>
      <c r="N580" s="6">
        <f t="shared" si="165"/>
        <v>1</v>
      </c>
      <c r="O580" s="6" t="str">
        <f t="shared" si="165"/>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6"/>
        <v>io-model.html</v>
      </c>
      <c r="R580" s="411"/>
      <c r="T580" s="5"/>
    </row>
    <row r="581" spans="1:20" ht="105">
      <c r="A581" s="5" t="s">
        <v>3464</v>
      </c>
      <c r="B581" s="5" t="s">
        <v>522</v>
      </c>
      <c r="C581" s="5" t="s">
        <v>3474</v>
      </c>
      <c r="D581" s="5" t="s">
        <v>3481</v>
      </c>
      <c r="F581" s="5" t="s">
        <v>3486</v>
      </c>
      <c r="H581" s="437">
        <v>555</v>
      </c>
      <c r="I581" s="5" t="s">
        <v>49</v>
      </c>
      <c r="J581" s="338"/>
      <c r="K581" s="338"/>
      <c r="L581" s="81">
        <v>0</v>
      </c>
      <c r="M581" s="5">
        <v>10</v>
      </c>
      <c r="N581" s="5">
        <v>1</v>
      </c>
      <c r="O581" s="5" t="s">
        <v>3379</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3380</v>
      </c>
      <c r="R581" s="411"/>
      <c r="T581" s="5"/>
    </row>
    <row r="582" spans="1:20" ht="105">
      <c r="A582" s="6" t="str">
        <f>A$581</f>
        <v>Government Revenue Accounting</v>
      </c>
      <c r="B582" s="6" t="str">
        <f t="shared" ref="B582:C585" si="168">B$581</f>
        <v>EV Subsidy</v>
      </c>
      <c r="C582" s="6" t="str">
        <f t="shared" si="168"/>
        <v>GRA for EV Subsidy</v>
      </c>
      <c r="D582" s="5" t="s">
        <v>3482</v>
      </c>
      <c r="F582" s="5" t="s">
        <v>3487</v>
      </c>
      <c r="H582" s="437">
        <v>556</v>
      </c>
      <c r="I582" s="6" t="str">
        <f t="shared" ref="I582:I585" si="169">I$581</f>
        <v>Yes</v>
      </c>
      <c r="J582" s="338"/>
      <c r="K582" s="338"/>
      <c r="L582" s="6">
        <f t="shared" ref="L582:O585" si="170">L$581</f>
        <v>0</v>
      </c>
      <c r="M582" s="6">
        <f t="shared" si="170"/>
        <v>10</v>
      </c>
      <c r="N582" s="6">
        <f t="shared" si="170"/>
        <v>1</v>
      </c>
      <c r="O582" s="6" t="str">
        <f t="shared" si="170"/>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1">Q$581</f>
        <v>io-model.html</v>
      </c>
      <c r="R582" s="411"/>
      <c r="T582" s="5"/>
    </row>
    <row r="583" spans="1:20" ht="105">
      <c r="A583" s="6" t="str">
        <f t="shared" ref="A583:A585" si="172">A$581</f>
        <v>Government Revenue Accounting</v>
      </c>
      <c r="B583" s="6" t="str">
        <f t="shared" si="168"/>
        <v>EV Subsidy</v>
      </c>
      <c r="C583" s="6" t="str">
        <f t="shared" si="168"/>
        <v>GRA for EV Subsidy</v>
      </c>
      <c r="D583" s="5" t="s">
        <v>3483</v>
      </c>
      <c r="F583" s="5" t="s">
        <v>3488</v>
      </c>
      <c r="H583" s="437">
        <v>557</v>
      </c>
      <c r="I583" s="6" t="str">
        <f t="shared" si="169"/>
        <v>Yes</v>
      </c>
      <c r="J583" s="338"/>
      <c r="K583" s="338"/>
      <c r="L583" s="6">
        <f t="shared" si="170"/>
        <v>0</v>
      </c>
      <c r="M583" s="6">
        <f t="shared" si="170"/>
        <v>10</v>
      </c>
      <c r="N583" s="6">
        <f t="shared" si="170"/>
        <v>1</v>
      </c>
      <c r="O583" s="6" t="str">
        <f t="shared" si="170"/>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1"/>
        <v>io-model.html</v>
      </c>
      <c r="R583" s="411"/>
      <c r="T583" s="5"/>
    </row>
    <row r="584" spans="1:20" ht="105">
      <c r="A584" s="6" t="str">
        <f t="shared" si="172"/>
        <v>Government Revenue Accounting</v>
      </c>
      <c r="B584" s="6" t="str">
        <f t="shared" si="168"/>
        <v>EV Subsidy</v>
      </c>
      <c r="C584" s="6" t="str">
        <f t="shared" si="168"/>
        <v>GRA for EV Subsidy</v>
      </c>
      <c r="D584" s="5" t="s">
        <v>3484</v>
      </c>
      <c r="F584" s="5" t="s">
        <v>3489</v>
      </c>
      <c r="H584" s="437">
        <v>558</v>
      </c>
      <c r="I584" s="6" t="str">
        <f t="shared" si="169"/>
        <v>Yes</v>
      </c>
      <c r="J584" s="338"/>
      <c r="K584" s="338"/>
      <c r="L584" s="6">
        <f t="shared" si="170"/>
        <v>0</v>
      </c>
      <c r="M584" s="6">
        <f t="shared" si="170"/>
        <v>10</v>
      </c>
      <c r="N584" s="6">
        <f t="shared" si="170"/>
        <v>1</v>
      </c>
      <c r="O584" s="6" t="str">
        <f t="shared" si="170"/>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1"/>
        <v>io-model.html</v>
      </c>
      <c r="R584" s="411"/>
      <c r="T584" s="5"/>
    </row>
    <row r="585" spans="1:20" ht="105">
      <c r="A585" s="6" t="str">
        <f t="shared" si="172"/>
        <v>Government Revenue Accounting</v>
      </c>
      <c r="B585" s="6" t="str">
        <f t="shared" si="168"/>
        <v>EV Subsidy</v>
      </c>
      <c r="C585" s="6" t="str">
        <f t="shared" si="168"/>
        <v>GRA for EV Subsidy</v>
      </c>
      <c r="D585" s="5" t="s">
        <v>3485</v>
      </c>
      <c r="F585" s="5" t="s">
        <v>3490</v>
      </c>
      <c r="H585" s="437">
        <v>559</v>
      </c>
      <c r="I585" s="6" t="str">
        <f t="shared" si="169"/>
        <v>Yes</v>
      </c>
      <c r="J585" s="338"/>
      <c r="K585" s="338"/>
      <c r="L585" s="6">
        <f t="shared" si="170"/>
        <v>0</v>
      </c>
      <c r="M585" s="6">
        <f t="shared" si="170"/>
        <v>10</v>
      </c>
      <c r="N585" s="6">
        <f t="shared" si="170"/>
        <v>1</v>
      </c>
      <c r="O585" s="6" t="str">
        <f t="shared" si="170"/>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1"/>
        <v>io-model.html</v>
      </c>
      <c r="R585" s="411"/>
      <c r="T585" s="5"/>
    </row>
    <row r="586" spans="1:20" ht="105">
      <c r="A586" s="5" t="s">
        <v>3464</v>
      </c>
      <c r="B586" s="5" t="s">
        <v>3467</v>
      </c>
      <c r="C586" s="5" t="s">
        <v>3475</v>
      </c>
      <c r="D586" s="5" t="s">
        <v>3481</v>
      </c>
      <c r="F586" s="5" t="s">
        <v>3486</v>
      </c>
      <c r="H586" s="437">
        <v>560</v>
      </c>
      <c r="I586" s="5" t="s">
        <v>49</v>
      </c>
      <c r="J586" s="338"/>
      <c r="K586" s="338"/>
      <c r="L586" s="81">
        <v>0</v>
      </c>
      <c r="M586" s="5">
        <v>10</v>
      </c>
      <c r="N586" s="5">
        <v>1</v>
      </c>
      <c r="O586" s="5" t="s">
        <v>3379</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3380</v>
      </c>
      <c r="R586" s="411"/>
      <c r="T586" s="5"/>
    </row>
    <row r="587" spans="1:20" ht="105">
      <c r="A587" s="6" t="str">
        <f>A$586</f>
        <v>Government Revenue Accounting</v>
      </c>
      <c r="B587" s="6" t="str">
        <f t="shared" ref="B587:C590" si="173">B$586</f>
        <v>Electricity Generation Subsidy</v>
      </c>
      <c r="C587" s="6" t="str">
        <f t="shared" si="173"/>
        <v>GRA for Electricity Generation Subsidies</v>
      </c>
      <c r="D587" s="5" t="s">
        <v>3482</v>
      </c>
      <c r="F587" s="5" t="s">
        <v>3487</v>
      </c>
      <c r="H587" s="437">
        <v>561</v>
      </c>
      <c r="I587" s="6" t="str">
        <f t="shared" ref="I587:I590" si="174">I$586</f>
        <v>Yes</v>
      </c>
      <c r="J587" s="338"/>
      <c r="K587" s="338"/>
      <c r="L587" s="6">
        <f t="shared" ref="L587:O590" si="175">L$586</f>
        <v>0</v>
      </c>
      <c r="M587" s="6">
        <f t="shared" si="175"/>
        <v>10</v>
      </c>
      <c r="N587" s="6">
        <f t="shared" si="175"/>
        <v>1</v>
      </c>
      <c r="O587" s="6" t="str">
        <f t="shared" si="175"/>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6">Q$586</f>
        <v>io-model.html</v>
      </c>
      <c r="R587" s="411"/>
      <c r="T587" s="5"/>
    </row>
    <row r="588" spans="1:20" ht="105">
      <c r="A588" s="6" t="str">
        <f t="shared" ref="A588:A590" si="177">A$586</f>
        <v>Government Revenue Accounting</v>
      </c>
      <c r="B588" s="6" t="str">
        <f t="shared" si="173"/>
        <v>Electricity Generation Subsidy</v>
      </c>
      <c r="C588" s="6" t="str">
        <f t="shared" si="173"/>
        <v>GRA for Electricity Generation Subsidies</v>
      </c>
      <c r="D588" s="5" t="s">
        <v>3483</v>
      </c>
      <c r="F588" s="5" t="s">
        <v>3488</v>
      </c>
      <c r="H588" s="437">
        <v>562</v>
      </c>
      <c r="I588" s="6" t="str">
        <f t="shared" si="174"/>
        <v>Yes</v>
      </c>
      <c r="J588" s="338"/>
      <c r="K588" s="338"/>
      <c r="L588" s="6">
        <f t="shared" si="175"/>
        <v>0</v>
      </c>
      <c r="M588" s="6">
        <f t="shared" si="175"/>
        <v>10</v>
      </c>
      <c r="N588" s="6">
        <f t="shared" si="175"/>
        <v>1</v>
      </c>
      <c r="O588" s="6" t="str">
        <f t="shared" si="175"/>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6"/>
        <v>io-model.html</v>
      </c>
      <c r="R588" s="411"/>
      <c r="T588" s="5"/>
    </row>
    <row r="589" spans="1:20" ht="105">
      <c r="A589" s="6" t="str">
        <f t="shared" si="177"/>
        <v>Government Revenue Accounting</v>
      </c>
      <c r="B589" s="6" t="str">
        <f t="shared" si="173"/>
        <v>Electricity Generation Subsidy</v>
      </c>
      <c r="C589" s="6" t="str">
        <f t="shared" si="173"/>
        <v>GRA for Electricity Generation Subsidies</v>
      </c>
      <c r="D589" s="5" t="s">
        <v>3484</v>
      </c>
      <c r="F589" s="5" t="s">
        <v>3489</v>
      </c>
      <c r="H589" s="437">
        <v>563</v>
      </c>
      <c r="I589" s="6" t="str">
        <f t="shared" si="174"/>
        <v>Yes</v>
      </c>
      <c r="J589" s="338"/>
      <c r="K589" s="338"/>
      <c r="L589" s="6">
        <f t="shared" si="175"/>
        <v>0</v>
      </c>
      <c r="M589" s="6">
        <f t="shared" si="175"/>
        <v>10</v>
      </c>
      <c r="N589" s="6">
        <f t="shared" si="175"/>
        <v>1</v>
      </c>
      <c r="O589" s="6" t="str">
        <f t="shared" si="175"/>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6"/>
        <v>io-model.html</v>
      </c>
      <c r="R589" s="411"/>
      <c r="T589" s="5"/>
    </row>
    <row r="590" spans="1:20" ht="105">
      <c r="A590" s="6" t="str">
        <f t="shared" si="177"/>
        <v>Government Revenue Accounting</v>
      </c>
      <c r="B590" s="6" t="str">
        <f t="shared" si="173"/>
        <v>Electricity Generation Subsidy</v>
      </c>
      <c r="C590" s="6" t="str">
        <f t="shared" si="173"/>
        <v>GRA for Electricity Generation Subsidies</v>
      </c>
      <c r="D590" s="5" t="s">
        <v>3485</v>
      </c>
      <c r="F590" s="5" t="s">
        <v>3490</v>
      </c>
      <c r="H590" s="437">
        <v>564</v>
      </c>
      <c r="I590" s="6" t="str">
        <f t="shared" si="174"/>
        <v>Yes</v>
      </c>
      <c r="J590" s="338"/>
      <c r="K590" s="338"/>
      <c r="L590" s="6">
        <f t="shared" si="175"/>
        <v>0</v>
      </c>
      <c r="M590" s="6">
        <f t="shared" si="175"/>
        <v>10</v>
      </c>
      <c r="N590" s="6">
        <f t="shared" si="175"/>
        <v>1</v>
      </c>
      <c r="O590" s="6" t="str">
        <f t="shared" si="175"/>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6"/>
        <v>io-model.html</v>
      </c>
      <c r="R590" s="411"/>
      <c r="T590" s="5"/>
    </row>
    <row r="591" spans="1:20" ht="105">
      <c r="A591" s="5" t="s">
        <v>3464</v>
      </c>
      <c r="B591" s="5" t="s">
        <v>3468</v>
      </c>
      <c r="C591" s="5" t="s">
        <v>3476</v>
      </c>
      <c r="D591" s="5" t="s">
        <v>3481</v>
      </c>
      <c r="F591" s="5" t="s">
        <v>3486</v>
      </c>
      <c r="H591" s="437">
        <v>565</v>
      </c>
      <c r="I591" s="5" t="s">
        <v>49</v>
      </c>
      <c r="J591" s="338"/>
      <c r="K591" s="338"/>
      <c r="L591" s="81">
        <v>0</v>
      </c>
      <c r="M591" s="5">
        <v>10</v>
      </c>
      <c r="N591" s="5">
        <v>1</v>
      </c>
      <c r="O591" s="5" t="s">
        <v>3379</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3380</v>
      </c>
      <c r="R591" s="411"/>
      <c r="T591" s="5"/>
    </row>
    <row r="592" spans="1:20" ht="105">
      <c r="A592" s="6" t="str">
        <f>A$591</f>
        <v>Government Revenue Accounting</v>
      </c>
      <c r="B592" s="6" t="str">
        <f t="shared" ref="B592:C595" si="178">B$591</f>
        <v>Electricity Capacity Construction Subsidy</v>
      </c>
      <c r="C592" s="6" t="str">
        <f t="shared" si="178"/>
        <v>GRA for Electricity Capacity Construction Subsidies</v>
      </c>
      <c r="D592" s="5" t="s">
        <v>3482</v>
      </c>
      <c r="F592" s="5" t="s">
        <v>3487</v>
      </c>
      <c r="H592" s="437">
        <v>566</v>
      </c>
      <c r="I592" s="6" t="str">
        <f t="shared" ref="I592:I595" si="179">I$591</f>
        <v>Yes</v>
      </c>
      <c r="J592" s="338"/>
      <c r="K592" s="338"/>
      <c r="L592" s="6">
        <f t="shared" ref="L592:O595" si="180">L$591</f>
        <v>0</v>
      </c>
      <c r="M592" s="6">
        <f t="shared" si="180"/>
        <v>10</v>
      </c>
      <c r="N592" s="6">
        <f t="shared" si="180"/>
        <v>1</v>
      </c>
      <c r="O592" s="6" t="str">
        <f t="shared" si="180"/>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1">Q$591</f>
        <v>io-model.html</v>
      </c>
      <c r="R592" s="411"/>
      <c r="T592" s="5"/>
    </row>
    <row r="593" spans="1:20" ht="105">
      <c r="A593" s="6" t="str">
        <f t="shared" ref="A593:A595" si="182">A$591</f>
        <v>Government Revenue Accounting</v>
      </c>
      <c r="B593" s="6" t="str">
        <f t="shared" si="178"/>
        <v>Electricity Capacity Construction Subsidy</v>
      </c>
      <c r="C593" s="6" t="str">
        <f t="shared" si="178"/>
        <v>GRA for Electricity Capacity Construction Subsidies</v>
      </c>
      <c r="D593" s="5" t="s">
        <v>3483</v>
      </c>
      <c r="F593" s="5" t="s">
        <v>3488</v>
      </c>
      <c r="H593" s="437">
        <v>567</v>
      </c>
      <c r="I593" s="6" t="str">
        <f t="shared" si="179"/>
        <v>Yes</v>
      </c>
      <c r="J593" s="338"/>
      <c r="K593" s="338"/>
      <c r="L593" s="6">
        <f t="shared" si="180"/>
        <v>0</v>
      </c>
      <c r="M593" s="6">
        <f t="shared" si="180"/>
        <v>10</v>
      </c>
      <c r="N593" s="6">
        <f t="shared" si="180"/>
        <v>1</v>
      </c>
      <c r="O593" s="6" t="str">
        <f t="shared" si="180"/>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1"/>
        <v>io-model.html</v>
      </c>
      <c r="R593" s="411"/>
      <c r="T593" s="5"/>
    </row>
    <row r="594" spans="1:20" ht="105">
      <c r="A594" s="6" t="str">
        <f t="shared" si="182"/>
        <v>Government Revenue Accounting</v>
      </c>
      <c r="B594" s="6" t="str">
        <f t="shared" si="178"/>
        <v>Electricity Capacity Construction Subsidy</v>
      </c>
      <c r="C594" s="6" t="str">
        <f t="shared" si="178"/>
        <v>GRA for Electricity Capacity Construction Subsidies</v>
      </c>
      <c r="D594" s="5" t="s">
        <v>3484</v>
      </c>
      <c r="F594" s="5" t="s">
        <v>3489</v>
      </c>
      <c r="H594" s="437">
        <v>568</v>
      </c>
      <c r="I594" s="6" t="str">
        <f t="shared" si="179"/>
        <v>Yes</v>
      </c>
      <c r="J594" s="338"/>
      <c r="K594" s="338"/>
      <c r="L594" s="6">
        <f t="shared" si="180"/>
        <v>0</v>
      </c>
      <c r="M594" s="6">
        <f t="shared" si="180"/>
        <v>10</v>
      </c>
      <c r="N594" s="6">
        <f t="shared" si="180"/>
        <v>1</v>
      </c>
      <c r="O594" s="6" t="str">
        <f t="shared" si="180"/>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1"/>
        <v>io-model.html</v>
      </c>
      <c r="R594" s="411"/>
      <c r="T594" s="5"/>
    </row>
    <row r="595" spans="1:20" ht="105">
      <c r="A595" s="6" t="str">
        <f t="shared" si="182"/>
        <v>Government Revenue Accounting</v>
      </c>
      <c r="B595" s="6" t="str">
        <f t="shared" si="178"/>
        <v>Electricity Capacity Construction Subsidy</v>
      </c>
      <c r="C595" s="6" t="str">
        <f t="shared" si="178"/>
        <v>GRA for Electricity Capacity Construction Subsidies</v>
      </c>
      <c r="D595" s="5" t="s">
        <v>3485</v>
      </c>
      <c r="F595" s="5" t="s">
        <v>3490</v>
      </c>
      <c r="H595" s="437">
        <v>569</v>
      </c>
      <c r="I595" s="6" t="str">
        <f t="shared" si="179"/>
        <v>Yes</v>
      </c>
      <c r="J595" s="338"/>
      <c r="K595" s="338"/>
      <c r="L595" s="6">
        <f t="shared" si="180"/>
        <v>0</v>
      </c>
      <c r="M595" s="6">
        <f t="shared" si="180"/>
        <v>10</v>
      </c>
      <c r="N595" s="6">
        <f t="shared" si="180"/>
        <v>1</v>
      </c>
      <c r="O595" s="6" t="str">
        <f t="shared" si="180"/>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1"/>
        <v>io-model.html</v>
      </c>
      <c r="R595" s="411"/>
      <c r="T595" s="5"/>
    </row>
    <row r="596" spans="1:20" ht="105">
      <c r="A596" s="5" t="s">
        <v>3464</v>
      </c>
      <c r="B596" s="5" t="s">
        <v>296</v>
      </c>
      <c r="C596" s="5" t="s">
        <v>3477</v>
      </c>
      <c r="D596" s="5" t="s">
        <v>3481</v>
      </c>
      <c r="F596" s="5" t="s">
        <v>3486</v>
      </c>
      <c r="H596" s="437">
        <v>570</v>
      </c>
      <c r="I596" s="5" t="s">
        <v>49</v>
      </c>
      <c r="J596" s="338"/>
      <c r="K596" s="338"/>
      <c r="L596" s="81">
        <v>0</v>
      </c>
      <c r="M596" s="5">
        <v>10</v>
      </c>
      <c r="N596" s="5">
        <v>1</v>
      </c>
      <c r="O596" s="5" t="s">
        <v>3379</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3380</v>
      </c>
      <c r="R596" s="411"/>
      <c r="T596" s="5"/>
    </row>
    <row r="597" spans="1:20" ht="105">
      <c r="A597" s="6" t="str">
        <f>A$596</f>
        <v>Government Revenue Accounting</v>
      </c>
      <c r="B597" s="6" t="str">
        <f t="shared" ref="B597:C600" si="183">B$596</f>
        <v>Distributed Solar Subsidy</v>
      </c>
      <c r="C597" s="6" t="str">
        <f t="shared" si="183"/>
        <v>GRA for Distributed Solar Subsidy</v>
      </c>
      <c r="D597" s="5" t="s">
        <v>3482</v>
      </c>
      <c r="F597" s="5" t="s">
        <v>3487</v>
      </c>
      <c r="H597" s="437">
        <v>571</v>
      </c>
      <c r="I597" s="6" t="str">
        <f t="shared" ref="I597:I600" si="184">I$596</f>
        <v>Yes</v>
      </c>
      <c r="J597" s="338"/>
      <c r="K597" s="338"/>
      <c r="L597" s="6">
        <f t="shared" ref="L597:O600" si="185">L$596</f>
        <v>0</v>
      </c>
      <c r="M597" s="6">
        <f t="shared" si="185"/>
        <v>10</v>
      </c>
      <c r="N597" s="6">
        <f t="shared" si="185"/>
        <v>1</v>
      </c>
      <c r="O597" s="6" t="str">
        <f t="shared" si="185"/>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6">Q$596</f>
        <v>io-model.html</v>
      </c>
      <c r="R597" s="411"/>
      <c r="T597" s="5"/>
    </row>
    <row r="598" spans="1:20" ht="105">
      <c r="A598" s="6" t="str">
        <f t="shared" ref="A598:A600" si="187">A$596</f>
        <v>Government Revenue Accounting</v>
      </c>
      <c r="B598" s="6" t="str">
        <f t="shared" si="183"/>
        <v>Distributed Solar Subsidy</v>
      </c>
      <c r="C598" s="6" t="str">
        <f t="shared" si="183"/>
        <v>GRA for Distributed Solar Subsidy</v>
      </c>
      <c r="D598" s="5" t="s">
        <v>3483</v>
      </c>
      <c r="F598" s="5" t="s">
        <v>3488</v>
      </c>
      <c r="H598" s="437">
        <v>572</v>
      </c>
      <c r="I598" s="6" t="str">
        <f t="shared" si="184"/>
        <v>Yes</v>
      </c>
      <c r="J598" s="338"/>
      <c r="K598" s="338"/>
      <c r="L598" s="6">
        <f t="shared" si="185"/>
        <v>0</v>
      </c>
      <c r="M598" s="6">
        <f t="shared" si="185"/>
        <v>10</v>
      </c>
      <c r="N598" s="6">
        <f t="shared" si="185"/>
        <v>1</v>
      </c>
      <c r="O598" s="6" t="str">
        <f t="shared" si="185"/>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6"/>
        <v>io-model.html</v>
      </c>
      <c r="R598" s="411"/>
      <c r="T598" s="5"/>
    </row>
    <row r="599" spans="1:20" ht="105">
      <c r="A599" s="6" t="str">
        <f t="shared" si="187"/>
        <v>Government Revenue Accounting</v>
      </c>
      <c r="B599" s="6" t="str">
        <f t="shared" si="183"/>
        <v>Distributed Solar Subsidy</v>
      </c>
      <c r="C599" s="6" t="str">
        <f t="shared" si="183"/>
        <v>GRA for Distributed Solar Subsidy</v>
      </c>
      <c r="D599" s="5" t="s">
        <v>3484</v>
      </c>
      <c r="F599" s="5" t="s">
        <v>3489</v>
      </c>
      <c r="H599" s="437">
        <v>573</v>
      </c>
      <c r="I599" s="6" t="str">
        <f t="shared" si="184"/>
        <v>Yes</v>
      </c>
      <c r="J599" s="338"/>
      <c r="K599" s="338"/>
      <c r="L599" s="6">
        <f t="shared" si="185"/>
        <v>0</v>
      </c>
      <c r="M599" s="6">
        <f t="shared" si="185"/>
        <v>10</v>
      </c>
      <c r="N599" s="6">
        <f t="shared" si="185"/>
        <v>1</v>
      </c>
      <c r="O599" s="6" t="str">
        <f t="shared" si="185"/>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6"/>
        <v>io-model.html</v>
      </c>
      <c r="R599" s="411"/>
      <c r="T599" s="5"/>
    </row>
    <row r="600" spans="1:20" ht="105">
      <c r="A600" s="6" t="str">
        <f t="shared" si="187"/>
        <v>Government Revenue Accounting</v>
      </c>
      <c r="B600" s="6" t="str">
        <f t="shared" si="183"/>
        <v>Distributed Solar Subsidy</v>
      </c>
      <c r="C600" s="6" t="str">
        <f t="shared" si="183"/>
        <v>GRA for Distributed Solar Subsidy</v>
      </c>
      <c r="D600" s="5" t="s">
        <v>3485</v>
      </c>
      <c r="F600" s="5" t="s">
        <v>3490</v>
      </c>
      <c r="H600" s="437">
        <v>574</v>
      </c>
      <c r="I600" s="6" t="str">
        <f t="shared" si="184"/>
        <v>Yes</v>
      </c>
      <c r="J600" s="338"/>
      <c r="K600" s="338"/>
      <c r="L600" s="6">
        <f t="shared" si="185"/>
        <v>0</v>
      </c>
      <c r="M600" s="6">
        <f t="shared" si="185"/>
        <v>10</v>
      </c>
      <c r="N600" s="6">
        <f t="shared" si="185"/>
        <v>1</v>
      </c>
      <c r="O600" s="6" t="str">
        <f t="shared" si="185"/>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6"/>
        <v>io-model.html</v>
      </c>
      <c r="R600" s="411"/>
      <c r="T600" s="5"/>
    </row>
    <row r="601" spans="1:20" ht="105">
      <c r="A601" s="5" t="s">
        <v>3464</v>
      </c>
      <c r="B601" s="5" t="s">
        <v>3469</v>
      </c>
      <c r="C601" s="5" t="s">
        <v>3478</v>
      </c>
      <c r="D601" s="5" t="s">
        <v>3481</v>
      </c>
      <c r="F601" s="5" t="s">
        <v>3486</v>
      </c>
      <c r="H601" s="437">
        <v>575</v>
      </c>
      <c r="I601" s="5" t="s">
        <v>49</v>
      </c>
      <c r="J601" s="338"/>
      <c r="K601" s="338"/>
      <c r="L601" s="81">
        <v>0</v>
      </c>
      <c r="M601" s="5">
        <v>10</v>
      </c>
      <c r="N601" s="5">
        <v>1</v>
      </c>
      <c r="O601" s="5" t="s">
        <v>3379</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3380</v>
      </c>
      <c r="R601" s="411"/>
      <c r="T601" s="5"/>
    </row>
    <row r="602" spans="1:20" ht="105">
      <c r="A602" s="6" t="str">
        <f>A$601</f>
        <v>Government Revenue Accounting</v>
      </c>
      <c r="B602" s="6" t="str">
        <f t="shared" ref="B602:C605" si="188">B$601</f>
        <v>Fuel Subsidy</v>
      </c>
      <c r="C602" s="6" t="str">
        <f t="shared" si="188"/>
        <v>GRA for Fuel Subsidies</v>
      </c>
      <c r="D602" s="5" t="s">
        <v>3482</v>
      </c>
      <c r="F602" s="5" t="s">
        <v>3487</v>
      </c>
      <c r="H602" s="437">
        <v>576</v>
      </c>
      <c r="I602" s="6" t="str">
        <f t="shared" ref="I602:I605" si="189">I$601</f>
        <v>Yes</v>
      </c>
      <c r="J602" s="338"/>
      <c r="K602" s="338"/>
      <c r="L602" s="6">
        <f t="shared" ref="L602:O605" si="190">L$601</f>
        <v>0</v>
      </c>
      <c r="M602" s="6">
        <f t="shared" si="190"/>
        <v>10</v>
      </c>
      <c r="N602" s="6">
        <f t="shared" si="190"/>
        <v>1</v>
      </c>
      <c r="O602" s="6" t="str">
        <f t="shared" si="190"/>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1">Q$601</f>
        <v>io-model.html</v>
      </c>
      <c r="R602" s="411"/>
      <c r="T602" s="5"/>
    </row>
    <row r="603" spans="1:20" ht="105">
      <c r="A603" s="6" t="str">
        <f t="shared" ref="A603:A605" si="192">A$601</f>
        <v>Government Revenue Accounting</v>
      </c>
      <c r="B603" s="6" t="str">
        <f t="shared" si="188"/>
        <v>Fuel Subsidy</v>
      </c>
      <c r="C603" s="6" t="str">
        <f t="shared" si="188"/>
        <v>GRA for Fuel Subsidies</v>
      </c>
      <c r="D603" s="5" t="s">
        <v>3483</v>
      </c>
      <c r="F603" s="5" t="s">
        <v>3488</v>
      </c>
      <c r="H603" s="437">
        <v>577</v>
      </c>
      <c r="I603" s="6" t="str">
        <f t="shared" si="189"/>
        <v>Yes</v>
      </c>
      <c r="J603" s="338"/>
      <c r="K603" s="338"/>
      <c r="L603" s="6">
        <f t="shared" si="190"/>
        <v>0</v>
      </c>
      <c r="M603" s="6">
        <f t="shared" si="190"/>
        <v>10</v>
      </c>
      <c r="N603" s="6">
        <f t="shared" si="190"/>
        <v>1</v>
      </c>
      <c r="O603" s="6" t="str">
        <f t="shared" si="190"/>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1"/>
        <v>io-model.html</v>
      </c>
      <c r="R603" s="411"/>
      <c r="T603" s="5"/>
    </row>
    <row r="604" spans="1:20" ht="105">
      <c r="A604" s="6" t="str">
        <f t="shared" si="192"/>
        <v>Government Revenue Accounting</v>
      </c>
      <c r="B604" s="6" t="str">
        <f t="shared" si="188"/>
        <v>Fuel Subsidy</v>
      </c>
      <c r="C604" s="6" t="str">
        <f t="shared" si="188"/>
        <v>GRA for Fuel Subsidies</v>
      </c>
      <c r="D604" s="5" t="s">
        <v>3484</v>
      </c>
      <c r="F604" s="5" t="s">
        <v>3489</v>
      </c>
      <c r="H604" s="437">
        <v>578</v>
      </c>
      <c r="I604" s="6" t="str">
        <f t="shared" si="189"/>
        <v>Yes</v>
      </c>
      <c r="J604" s="338"/>
      <c r="K604" s="338"/>
      <c r="L604" s="6">
        <f t="shared" si="190"/>
        <v>0</v>
      </c>
      <c r="M604" s="6">
        <f t="shared" si="190"/>
        <v>10</v>
      </c>
      <c r="N604" s="6">
        <f t="shared" si="190"/>
        <v>1</v>
      </c>
      <c r="O604" s="6" t="str">
        <f t="shared" si="190"/>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1"/>
        <v>io-model.html</v>
      </c>
      <c r="R604" s="411"/>
      <c r="T604" s="5"/>
    </row>
    <row r="605" spans="1:20" ht="105">
      <c r="A605" s="6" t="str">
        <f t="shared" si="192"/>
        <v>Government Revenue Accounting</v>
      </c>
      <c r="B605" s="6" t="str">
        <f t="shared" si="188"/>
        <v>Fuel Subsidy</v>
      </c>
      <c r="C605" s="6" t="str">
        <f t="shared" si="188"/>
        <v>GRA for Fuel Subsidies</v>
      </c>
      <c r="D605" s="5" t="s">
        <v>3485</v>
      </c>
      <c r="F605" s="5" t="s">
        <v>3490</v>
      </c>
      <c r="H605" s="437">
        <v>579</v>
      </c>
      <c r="I605" s="6" t="str">
        <f t="shared" si="189"/>
        <v>Yes</v>
      </c>
      <c r="J605" s="338"/>
      <c r="K605" s="338"/>
      <c r="L605" s="6">
        <f t="shared" si="190"/>
        <v>0</v>
      </c>
      <c r="M605" s="6">
        <f t="shared" si="190"/>
        <v>10</v>
      </c>
      <c r="N605" s="6">
        <f t="shared" si="190"/>
        <v>1</v>
      </c>
      <c r="O605" s="6" t="str">
        <f t="shared" si="190"/>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1"/>
        <v>io-model.html</v>
      </c>
      <c r="R605" s="411"/>
      <c r="T605" s="5"/>
    </row>
    <row r="606" spans="1:20" ht="105">
      <c r="A606" s="5" t="s">
        <v>3464</v>
      </c>
      <c r="B606" s="5" t="s">
        <v>3470</v>
      </c>
      <c r="C606" s="5" t="s">
        <v>3479</v>
      </c>
      <c r="D606" s="5" t="s">
        <v>3481</v>
      </c>
      <c r="F606" s="5" t="s">
        <v>3486</v>
      </c>
      <c r="H606" s="437">
        <v>580</v>
      </c>
      <c r="I606" s="5" t="s">
        <v>49</v>
      </c>
      <c r="J606" s="338"/>
      <c r="K606" s="338"/>
      <c r="L606" s="81">
        <v>0</v>
      </c>
      <c r="M606" s="5">
        <v>10</v>
      </c>
      <c r="N606" s="5">
        <v>1</v>
      </c>
      <c r="O606" s="5" t="s">
        <v>3379</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3380</v>
      </c>
      <c r="R606" s="411"/>
      <c r="T606" s="5"/>
    </row>
    <row r="607" spans="1:20" ht="105">
      <c r="A607" s="6" t="str">
        <f>A$606</f>
        <v>Government Revenue Accounting</v>
      </c>
      <c r="B607" s="6" t="str">
        <f t="shared" ref="B607:C610" si="193">B$606</f>
        <v>National Debt Interest</v>
      </c>
      <c r="C607" s="6" t="str">
        <f t="shared" si="193"/>
        <v>GRA for National Debt Interest</v>
      </c>
      <c r="D607" s="5" t="s">
        <v>3482</v>
      </c>
      <c r="F607" s="5" t="s">
        <v>3487</v>
      </c>
      <c r="H607" s="437">
        <v>581</v>
      </c>
      <c r="I607" s="6" t="str">
        <f t="shared" ref="I607:I610" si="194">I$606</f>
        <v>Yes</v>
      </c>
      <c r="J607" s="338"/>
      <c r="K607" s="338"/>
      <c r="L607" s="6">
        <f t="shared" ref="L607:O610" si="195">L$606</f>
        <v>0</v>
      </c>
      <c r="M607" s="6">
        <f t="shared" si="195"/>
        <v>10</v>
      </c>
      <c r="N607" s="6">
        <f t="shared" si="195"/>
        <v>1</v>
      </c>
      <c r="O607" s="6" t="str">
        <f t="shared" si="195"/>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6">Q$606</f>
        <v>io-model.html</v>
      </c>
      <c r="R607" s="411"/>
      <c r="T607" s="5"/>
    </row>
    <row r="608" spans="1:20" ht="105">
      <c r="A608" s="6" t="str">
        <f t="shared" ref="A608:A610" si="197">A$606</f>
        <v>Government Revenue Accounting</v>
      </c>
      <c r="B608" s="6" t="str">
        <f t="shared" si="193"/>
        <v>National Debt Interest</v>
      </c>
      <c r="C608" s="6" t="str">
        <f t="shared" si="193"/>
        <v>GRA for National Debt Interest</v>
      </c>
      <c r="D608" s="5" t="s">
        <v>3483</v>
      </c>
      <c r="F608" s="5" t="s">
        <v>3488</v>
      </c>
      <c r="H608" s="437">
        <v>582</v>
      </c>
      <c r="I608" s="6" t="str">
        <f t="shared" si="194"/>
        <v>Yes</v>
      </c>
      <c r="J608" s="338"/>
      <c r="K608" s="338"/>
      <c r="L608" s="6">
        <f t="shared" si="195"/>
        <v>0</v>
      </c>
      <c r="M608" s="6">
        <f t="shared" si="195"/>
        <v>10</v>
      </c>
      <c r="N608" s="6">
        <f t="shared" si="195"/>
        <v>1</v>
      </c>
      <c r="O608" s="6" t="str">
        <f t="shared" si="195"/>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6"/>
        <v>io-model.html</v>
      </c>
      <c r="R608" s="411"/>
      <c r="T608" s="5"/>
    </row>
    <row r="609" spans="1:20" ht="105">
      <c r="A609" s="6" t="str">
        <f t="shared" si="197"/>
        <v>Government Revenue Accounting</v>
      </c>
      <c r="B609" s="6" t="str">
        <f t="shared" si="193"/>
        <v>National Debt Interest</v>
      </c>
      <c r="C609" s="6" t="str">
        <f t="shared" si="193"/>
        <v>GRA for National Debt Interest</v>
      </c>
      <c r="D609" s="5" t="s">
        <v>3484</v>
      </c>
      <c r="F609" s="5" t="s">
        <v>3489</v>
      </c>
      <c r="H609" s="437">
        <v>583</v>
      </c>
      <c r="I609" s="6" t="str">
        <f t="shared" si="194"/>
        <v>Yes</v>
      </c>
      <c r="J609" s="338"/>
      <c r="K609" s="338"/>
      <c r="L609" s="6">
        <f t="shared" si="195"/>
        <v>0</v>
      </c>
      <c r="M609" s="6">
        <f t="shared" si="195"/>
        <v>10</v>
      </c>
      <c r="N609" s="6">
        <f t="shared" si="195"/>
        <v>1</v>
      </c>
      <c r="O609" s="6" t="str">
        <f t="shared" si="195"/>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6"/>
        <v>io-model.html</v>
      </c>
      <c r="R609" s="411"/>
      <c r="T609" s="5"/>
    </row>
    <row r="610" spans="1:20" ht="105">
      <c r="A610" s="6" t="str">
        <f t="shared" si="197"/>
        <v>Government Revenue Accounting</v>
      </c>
      <c r="B610" s="6" t="str">
        <f t="shared" si="193"/>
        <v>National Debt Interest</v>
      </c>
      <c r="C610" s="6" t="str">
        <f t="shared" si="193"/>
        <v>GRA for National Debt Interest</v>
      </c>
      <c r="D610" s="5" t="s">
        <v>3485</v>
      </c>
      <c r="F610" s="5" t="s">
        <v>3490</v>
      </c>
      <c r="H610" s="437">
        <v>584</v>
      </c>
      <c r="I610" s="6" t="str">
        <f t="shared" si="194"/>
        <v>Yes</v>
      </c>
      <c r="J610" s="338"/>
      <c r="K610" s="338"/>
      <c r="L610" s="6">
        <f t="shared" si="195"/>
        <v>0</v>
      </c>
      <c r="M610" s="6">
        <f t="shared" si="195"/>
        <v>10</v>
      </c>
      <c r="N610" s="6">
        <f t="shared" si="195"/>
        <v>1</v>
      </c>
      <c r="O610" s="6" t="str">
        <f t="shared" si="195"/>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6"/>
        <v>io-model.html</v>
      </c>
      <c r="R610" s="411"/>
      <c r="T610" s="5"/>
    </row>
    <row r="611" spans="1:20" ht="105">
      <c r="A611" s="5" t="s">
        <v>3464</v>
      </c>
      <c r="B611" s="5" t="s">
        <v>3471</v>
      </c>
      <c r="C611" s="5" t="s">
        <v>3480</v>
      </c>
      <c r="D611" s="5" t="s">
        <v>3481</v>
      </c>
      <c r="F611" s="5" t="s">
        <v>3486</v>
      </c>
      <c r="H611" s="437">
        <v>585</v>
      </c>
      <c r="I611" s="5" t="s">
        <v>49</v>
      </c>
      <c r="J611" s="338"/>
      <c r="K611" s="338"/>
      <c r="L611" s="81">
        <v>0</v>
      </c>
      <c r="M611" s="5">
        <v>10</v>
      </c>
      <c r="N611" s="5">
        <v>1</v>
      </c>
      <c r="O611" s="5" t="s">
        <v>3379</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3380</v>
      </c>
      <c r="R611" s="411"/>
      <c r="T611" s="5"/>
    </row>
    <row r="612" spans="1:20" ht="105">
      <c r="A612" s="6" t="str">
        <f>A$611</f>
        <v>Government Revenue Accounting</v>
      </c>
      <c r="B612" s="6" t="str">
        <f t="shared" ref="B612:C612" si="198">B$611</f>
        <v>Remaining Government Cash Flows</v>
      </c>
      <c r="C612" s="6" t="str">
        <f t="shared" si="198"/>
        <v>GRA for Remaining Government Cash Flow Changes</v>
      </c>
      <c r="D612" s="5" t="s">
        <v>3482</v>
      </c>
      <c r="F612" s="5" t="s">
        <v>3487</v>
      </c>
      <c r="H612" s="437">
        <v>586</v>
      </c>
      <c r="I612" s="6" t="str">
        <f t="shared" ref="I612:I615" si="199">I$611</f>
        <v>Yes</v>
      </c>
      <c r="J612" s="338"/>
      <c r="K612" s="338"/>
      <c r="L612" s="6">
        <f t="shared" ref="L612:O615" si="200">L$611</f>
        <v>0</v>
      </c>
      <c r="M612" s="6">
        <f t="shared" si="200"/>
        <v>10</v>
      </c>
      <c r="N612" s="6">
        <f t="shared" si="200"/>
        <v>1</v>
      </c>
      <c r="O612" s="6" t="str">
        <f t="shared" si="200"/>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1">Q$611</f>
        <v>io-model.html</v>
      </c>
      <c r="R612" s="411"/>
      <c r="T612" s="5"/>
    </row>
    <row r="613" spans="1:20" ht="105">
      <c r="A613" s="6" t="str">
        <f t="shared" ref="A613:C615" si="202">A$611</f>
        <v>Government Revenue Accounting</v>
      </c>
      <c r="B613" s="6" t="str">
        <f t="shared" si="202"/>
        <v>Remaining Government Cash Flows</v>
      </c>
      <c r="C613" s="6" t="str">
        <f t="shared" si="202"/>
        <v>GRA for Remaining Government Cash Flow Changes</v>
      </c>
      <c r="D613" s="5" t="s">
        <v>3483</v>
      </c>
      <c r="F613" s="5" t="s">
        <v>3488</v>
      </c>
      <c r="H613" s="437">
        <v>587</v>
      </c>
      <c r="I613" s="6" t="str">
        <f t="shared" si="199"/>
        <v>Yes</v>
      </c>
      <c r="J613" s="338"/>
      <c r="K613" s="338"/>
      <c r="L613" s="6">
        <f t="shared" si="200"/>
        <v>0</v>
      </c>
      <c r="M613" s="6">
        <f t="shared" si="200"/>
        <v>10</v>
      </c>
      <c r="N613" s="6">
        <f t="shared" si="200"/>
        <v>1</v>
      </c>
      <c r="O613" s="6" t="str">
        <f t="shared" si="200"/>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1"/>
        <v>io-model.html</v>
      </c>
      <c r="R613" s="411"/>
      <c r="T613" s="5"/>
    </row>
    <row r="614" spans="1:20" ht="105">
      <c r="A614" s="6" t="str">
        <f t="shared" si="202"/>
        <v>Government Revenue Accounting</v>
      </c>
      <c r="B614" s="6" t="str">
        <f t="shared" si="202"/>
        <v>Remaining Government Cash Flows</v>
      </c>
      <c r="C614" s="6" t="str">
        <f t="shared" si="202"/>
        <v>GRA for Remaining Government Cash Flow Changes</v>
      </c>
      <c r="D614" s="5" t="s">
        <v>3484</v>
      </c>
      <c r="F614" s="5" t="s">
        <v>3489</v>
      </c>
      <c r="H614" s="437">
        <v>588</v>
      </c>
      <c r="I614" s="6" t="str">
        <f t="shared" si="199"/>
        <v>Yes</v>
      </c>
      <c r="J614" s="338"/>
      <c r="K614" s="338"/>
      <c r="L614" s="6">
        <f t="shared" si="200"/>
        <v>0</v>
      </c>
      <c r="M614" s="6">
        <f t="shared" si="200"/>
        <v>10</v>
      </c>
      <c r="N614" s="6">
        <f t="shared" si="200"/>
        <v>1</v>
      </c>
      <c r="O614" s="6" t="str">
        <f t="shared" si="200"/>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1"/>
        <v>io-model.html</v>
      </c>
      <c r="R614" s="411"/>
      <c r="T614" s="5"/>
    </row>
    <row r="615" spans="1:20" ht="105">
      <c r="A615" s="6" t="str">
        <f t="shared" si="202"/>
        <v>Government Revenue Accounting</v>
      </c>
      <c r="B615" s="6" t="str">
        <f t="shared" si="202"/>
        <v>Remaining Government Cash Flows</v>
      </c>
      <c r="C615" s="6" t="str">
        <f t="shared" si="202"/>
        <v>GRA for Remaining Government Cash Flow Changes</v>
      </c>
      <c r="D615" s="5" t="s">
        <v>3485</v>
      </c>
      <c r="F615" s="5" t="s">
        <v>3490</v>
      </c>
      <c r="H615" s="437">
        <v>589</v>
      </c>
      <c r="I615" s="6" t="str">
        <f t="shared" si="199"/>
        <v>Yes</v>
      </c>
      <c r="J615" s="338"/>
      <c r="K615" s="338"/>
      <c r="L615" s="6">
        <f t="shared" si="200"/>
        <v>0</v>
      </c>
      <c r="M615" s="6">
        <f t="shared" si="200"/>
        <v>10</v>
      </c>
      <c r="N615" s="6">
        <f t="shared" si="200"/>
        <v>1</v>
      </c>
      <c r="O615" s="6" t="str">
        <f t="shared" si="200"/>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1"/>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204 I401:I517 I570:I571 I576 I581 I586 I591 I596 I601 I606 I611 I616:I1048576 I206:I336">
    <cfRule type="containsText" dxfId="54" priority="67" operator="containsText" text="No">
      <formula>NOT(ISERROR(SEARCH("No",I1)))</formula>
    </cfRule>
  </conditionalFormatting>
  <conditionalFormatting sqref="I554">
    <cfRule type="containsText" dxfId="53" priority="66" operator="containsText" text="No">
      <formula>NOT(ISERROR(SEARCH("No",I554)))</formula>
    </cfRule>
  </conditionalFormatting>
  <conditionalFormatting sqref="I66 I74 I22 I32 I42 I52">
    <cfRule type="containsText" dxfId="52" priority="65" operator="containsText" text="No">
      <formula>NOT(ISERROR(SEARCH("No",I22)))</formula>
    </cfRule>
  </conditionalFormatting>
  <conditionalFormatting sqref="I75">
    <cfRule type="containsText" dxfId="51" priority="64" operator="containsText" text="No">
      <formula>NOT(ISERROR(SEARCH("No",I75)))</formula>
    </cfRule>
  </conditionalFormatting>
  <conditionalFormatting sqref="I65">
    <cfRule type="containsText" dxfId="50" priority="61" operator="containsText" text="No">
      <formula>NOT(ISERROR(SEARCH("No",I65)))</formula>
    </cfRule>
  </conditionalFormatting>
  <conditionalFormatting sqref="I67:I73">
    <cfRule type="containsText" dxfId="49" priority="60" operator="containsText" text="No">
      <formula>NOT(ISERROR(SEARCH("No",I67)))</formula>
    </cfRule>
  </conditionalFormatting>
  <conditionalFormatting sqref="I89">
    <cfRule type="containsText" dxfId="48" priority="59" operator="containsText" text="No">
      <formula>NOT(ISERROR(SEARCH("No",I89)))</formula>
    </cfRule>
  </conditionalFormatting>
  <conditionalFormatting sqref="I100">
    <cfRule type="containsText" dxfId="47" priority="54" operator="containsText" text="No">
      <formula>NOT(ISERROR(SEARCH("No",I100)))</formula>
    </cfRule>
  </conditionalFormatting>
  <conditionalFormatting sqref="I518">
    <cfRule type="containsText" dxfId="46" priority="53" operator="containsText" text="No">
      <formula>NOT(ISERROR(SEARCH("No",I518)))</formula>
    </cfRule>
  </conditionalFormatting>
  <conditionalFormatting sqref="I552">
    <cfRule type="containsText" dxfId="45" priority="52" operator="containsText" text="No">
      <formula>NOT(ISERROR(SEARCH("No",I552)))</formula>
    </cfRule>
  </conditionalFormatting>
  <conditionalFormatting sqref="I60:I62">
    <cfRule type="containsText" dxfId="44" priority="46" operator="containsText" text="No">
      <formula>NOT(ISERROR(SEARCH("No",I60)))</formula>
    </cfRule>
  </conditionalFormatting>
  <conditionalFormatting sqref="I50:I51">
    <cfRule type="containsText" dxfId="43" priority="45" operator="containsText" text="No">
      <formula>NOT(ISERROR(SEARCH("No",I50)))</formula>
    </cfRule>
  </conditionalFormatting>
  <conditionalFormatting sqref="I40:I41">
    <cfRule type="containsText" dxfId="42" priority="44" operator="containsText" text="No">
      <formula>NOT(ISERROR(SEARCH("No",I40)))</formula>
    </cfRule>
  </conditionalFormatting>
  <conditionalFormatting sqref="I30:I31">
    <cfRule type="containsText" dxfId="41" priority="43" operator="containsText" text="No">
      <formula>NOT(ISERROR(SEARCH("No",I30)))</formula>
    </cfRule>
  </conditionalFormatting>
  <conditionalFormatting sqref="I20:I21">
    <cfRule type="containsText" dxfId="40" priority="42" operator="containsText" text="No">
      <formula>NOT(ISERROR(SEARCH("No",I20)))</formula>
    </cfRule>
  </conditionalFormatting>
  <conditionalFormatting sqref="I10:I11">
    <cfRule type="containsText" dxfId="39" priority="41" operator="containsText" text="No">
      <formula>NOT(ISERROR(SEARCH("No",I10)))</formula>
    </cfRule>
  </conditionalFormatting>
  <conditionalFormatting sqref="I23">
    <cfRule type="containsText" dxfId="38" priority="40" operator="containsText" text="No">
      <formula>NOT(ISERROR(SEARCH("No",I23)))</formula>
    </cfRule>
  </conditionalFormatting>
  <conditionalFormatting sqref="I25:I29">
    <cfRule type="containsText" dxfId="37" priority="39" operator="containsText" text="No">
      <formula>NOT(ISERROR(SEARCH("No",I25)))</formula>
    </cfRule>
  </conditionalFormatting>
  <conditionalFormatting sqref="I37">
    <cfRule type="containsText" dxfId="36" priority="38" operator="containsText" text="No">
      <formula>NOT(ISERROR(SEARCH("No",I37)))</formula>
    </cfRule>
  </conditionalFormatting>
  <conditionalFormatting sqref="I47">
    <cfRule type="containsText" dxfId="35" priority="37" operator="containsText" text="No">
      <formula>NOT(ISERROR(SEARCH("No",I47)))</formula>
    </cfRule>
  </conditionalFormatting>
  <conditionalFormatting sqref="I101:I110">
    <cfRule type="containsText" dxfId="34" priority="35" operator="containsText" text="No">
      <formula>NOT(ISERROR(SEARCH("No",I101)))</formula>
    </cfRule>
  </conditionalFormatting>
  <conditionalFormatting sqref="I111:I112">
    <cfRule type="containsText" dxfId="33" priority="34" operator="containsText" text="No">
      <formula>NOT(ISERROR(SEARCH("No",I111)))</formula>
    </cfRule>
  </conditionalFormatting>
  <conditionalFormatting sqref="I340">
    <cfRule type="containsText" dxfId="32" priority="26" operator="containsText" text="No">
      <formula>NOT(ISERROR(SEARCH("No",I340)))</formula>
    </cfRule>
  </conditionalFormatting>
  <conditionalFormatting sqref="I350">
    <cfRule type="containsText" dxfId="31" priority="25" operator="containsText" text="No">
      <formula>NOT(ISERROR(SEARCH("No",I350)))</formula>
    </cfRule>
  </conditionalFormatting>
  <conditionalFormatting sqref="I360">
    <cfRule type="containsText" dxfId="30" priority="24" operator="containsText" text="No">
      <formula>NOT(ISERROR(SEARCH("No",I360)))</formula>
    </cfRule>
  </conditionalFormatting>
  <conditionalFormatting sqref="I370">
    <cfRule type="containsText" dxfId="29" priority="23" operator="containsText" text="No">
      <formula>NOT(ISERROR(SEARCH("No",I370)))</formula>
    </cfRule>
  </conditionalFormatting>
  <conditionalFormatting sqref="I380">
    <cfRule type="containsText" dxfId="28" priority="22" operator="containsText" text="No">
      <formula>NOT(ISERROR(SEARCH("No",I380)))</formula>
    </cfRule>
  </conditionalFormatting>
  <conditionalFormatting sqref="I390">
    <cfRule type="containsText" dxfId="27" priority="21" operator="containsText" text="No">
      <formula>NOT(ISERROR(SEARCH("No",I390)))</formula>
    </cfRule>
  </conditionalFormatting>
  <conditionalFormatting sqref="I400">
    <cfRule type="containsText" dxfId="26" priority="20" operator="containsText" text="No">
      <formula>NOT(ISERROR(SEARCH("No",I400)))</formula>
    </cfRule>
  </conditionalFormatting>
  <conditionalFormatting sqref="I337">
    <cfRule type="containsText" dxfId="25" priority="19" operator="containsText" text="No">
      <formula>NOT(ISERROR(SEARCH("No",I337)))</formula>
    </cfRule>
  </conditionalFormatting>
  <conditionalFormatting sqref="I338:I339">
    <cfRule type="containsText" dxfId="24" priority="18" operator="containsText" text="No">
      <formula>NOT(ISERROR(SEARCH("No",I338)))</formula>
    </cfRule>
  </conditionalFormatting>
  <conditionalFormatting sqref="I348:I349">
    <cfRule type="containsText" dxfId="23" priority="17" operator="containsText" text="No">
      <formula>NOT(ISERROR(SEARCH("No",I348)))</formula>
    </cfRule>
  </conditionalFormatting>
  <conditionalFormatting sqref="I347">
    <cfRule type="containsText" dxfId="22" priority="16" operator="containsText" text="No">
      <formula>NOT(ISERROR(SEARCH("No",I347)))</formula>
    </cfRule>
  </conditionalFormatting>
  <conditionalFormatting sqref="I358:I359">
    <cfRule type="containsText" dxfId="21" priority="15" operator="containsText" text="No">
      <formula>NOT(ISERROR(SEARCH("No",I358)))</formula>
    </cfRule>
  </conditionalFormatting>
  <conditionalFormatting sqref="I357">
    <cfRule type="containsText" dxfId="20" priority="14" operator="containsText" text="No">
      <formula>NOT(ISERROR(SEARCH("No",I357)))</formula>
    </cfRule>
  </conditionalFormatting>
  <conditionalFormatting sqref="I368">
    <cfRule type="containsText" dxfId="19" priority="13" operator="containsText" text="No">
      <formula>NOT(ISERROR(SEARCH("No",I368)))</formula>
    </cfRule>
  </conditionalFormatting>
  <conditionalFormatting sqref="I367">
    <cfRule type="containsText" dxfId="18" priority="12" operator="containsText" text="No">
      <formula>NOT(ISERROR(SEARCH("No",I367)))</formula>
    </cfRule>
  </conditionalFormatting>
  <conditionalFormatting sqref="I369">
    <cfRule type="containsText" dxfId="17" priority="11" operator="containsText" text="No">
      <formula>NOT(ISERROR(SEARCH("No",I369)))</formula>
    </cfRule>
  </conditionalFormatting>
  <conditionalFormatting sqref="I388:I389">
    <cfRule type="containsText" dxfId="16" priority="10" operator="containsText" text="No">
      <formula>NOT(ISERROR(SEARCH("No",I388)))</formula>
    </cfRule>
  </conditionalFormatting>
  <conditionalFormatting sqref="I387">
    <cfRule type="containsText" dxfId="15" priority="9" operator="containsText" text="No">
      <formula>NOT(ISERROR(SEARCH("No",I387)))</formula>
    </cfRule>
  </conditionalFormatting>
  <conditionalFormatting sqref="I383">
    <cfRule type="containsText" dxfId="14" priority="8" operator="containsText" text="No">
      <formula>NOT(ISERROR(SEARCH("No",I383)))</formula>
    </cfRule>
  </conditionalFormatting>
  <conditionalFormatting sqref="I385">
    <cfRule type="containsText" dxfId="13" priority="7" operator="containsText" text="No">
      <formula>NOT(ISERROR(SEARCH("No",I385)))</formula>
    </cfRule>
  </conditionalFormatting>
  <conditionalFormatting sqref="I398:I399">
    <cfRule type="containsText" dxfId="12" priority="6" operator="containsText" text="No">
      <formula>NOT(ISERROR(SEARCH("No",I398)))</formula>
    </cfRule>
  </conditionalFormatting>
  <conditionalFormatting sqref="I397">
    <cfRule type="containsText" dxfId="11" priority="5" operator="containsText" text="No">
      <formula>NOT(ISERROR(SEARCH("No",I397)))</formula>
    </cfRule>
  </conditionalFormatting>
  <conditionalFormatting sqref="I535:I536">
    <cfRule type="containsText" dxfId="10" priority="4" operator="containsText" text="No">
      <formula>NOT(ISERROR(SEARCH("No",I535)))</formula>
    </cfRule>
  </conditionalFormatting>
  <conditionalFormatting sqref="I569">
    <cfRule type="containsText" dxfId="9" priority="3" operator="containsText" text="No">
      <formula>NOT(ISERROR(SEARCH("No",I569)))</formula>
    </cfRule>
  </conditionalFormatting>
  <conditionalFormatting sqref="I205">
    <cfRule type="containsText" dxfId="8" priority="1" operator="containsText" text="No">
      <formula>NOT(ISERROR(SEARCH("No",I205)))</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156" r:id="rId8" xr:uid="{00000000-0004-0000-0100-000007000000}"/>
    <hyperlink ref="S16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440" r:id="rId10" xr:uid="{00000000-0004-0000-0100-000009000000}"/>
    <hyperlink ref="S457" r:id="rId11" xr:uid="{00000000-0004-0000-0100-00000A000000}"/>
    <hyperlink ref="S116" r:id="rId12" xr:uid="{00000000-0004-0000-0100-00000B000000}"/>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G19" sqref="G19"/>
    </sheetView>
  </sheetViews>
  <sheetFormatPr defaultColWidth="9.140625" defaultRowHeight="15"/>
  <cols>
    <col min="1" max="2" width="76.85546875" style="345" bestFit="1" customWidth="1"/>
    <col min="3" max="16384" width="9.140625" style="345"/>
  </cols>
  <sheetData>
    <row r="1" spans="1:2">
      <c r="A1" s="459" t="s">
        <v>3241</v>
      </c>
      <c r="B1" s="459"/>
    </row>
    <row r="2" spans="1:2">
      <c r="A2" s="415" t="s">
        <v>3242</v>
      </c>
      <c r="B2" s="415" t="s">
        <v>3243</v>
      </c>
    </row>
    <row r="3" spans="1:2">
      <c r="A3" s="416" t="s">
        <v>407</v>
      </c>
      <c r="B3" s="345" t="str">
        <f>A3</f>
        <v>million metric tons / year</v>
      </c>
    </row>
    <row r="4" spans="1:2">
      <c r="A4" s="416" t="s">
        <v>3349</v>
      </c>
      <c r="B4" s="345" t="str">
        <f>A4</f>
        <v>g CO2e / 2019 dollar</v>
      </c>
    </row>
    <row r="5" spans="1:2">
      <c r="A5" s="417" t="s">
        <v>2538</v>
      </c>
      <c r="B5" s="345" t="str">
        <f t="shared" ref="B5:B40" si="0">A5</f>
        <v>thousand metric tons / year</v>
      </c>
    </row>
    <row r="6" spans="1:2">
      <c r="A6" s="417" t="s">
        <v>3350</v>
      </c>
      <c r="B6" s="345" t="str">
        <f>A6</f>
        <v>g CO2 / 2019 dollar</v>
      </c>
    </row>
    <row r="7" spans="1:2">
      <c r="A7" s="417" t="s">
        <v>3351</v>
      </c>
      <c r="B7" s="345" t="str">
        <f t="shared" si="0"/>
        <v>2019 dollars / ton CO2e abated, Annual average abatement potential (MtCO2e)</v>
      </c>
    </row>
    <row r="8" spans="1:2">
      <c r="A8" s="417" t="s">
        <v>3352</v>
      </c>
      <c r="B8" s="345" t="str">
        <f t="shared" si="0"/>
        <v>billion 2019 dollars / year</v>
      </c>
    </row>
    <row r="9" spans="1:2">
      <c r="A9" s="417" t="s">
        <v>3398</v>
      </c>
      <c r="B9" s="345" t="str">
        <f t="shared" si="0"/>
        <v>billion 2019 dollars</v>
      </c>
    </row>
    <row r="10" spans="1:2">
      <c r="A10" s="417" t="s">
        <v>3292</v>
      </c>
      <c r="B10" s="345" t="str">
        <f t="shared" si="0"/>
        <v>jobs</v>
      </c>
    </row>
    <row r="11" spans="1:2">
      <c r="A11" s="417" t="s">
        <v>3339</v>
      </c>
      <c r="B11" s="345" t="str">
        <f t="shared" si="0"/>
        <v>incidents / year</v>
      </c>
    </row>
    <row r="12" spans="1:2">
      <c r="A12" s="417" t="s">
        <v>3314</v>
      </c>
      <c r="B12" s="345" t="str">
        <f t="shared" si="0"/>
        <v>% change</v>
      </c>
    </row>
    <row r="13" spans="1:2">
      <c r="A13" s="417" t="s">
        <v>3353</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3354</v>
      </c>
      <c r="B17" s="345" t="str">
        <f t="shared" si="0"/>
        <v>2019 dollars / megawatt-hour (MWh)</v>
      </c>
    </row>
    <row r="18" spans="1:2">
      <c r="A18" s="417" t="s">
        <v>2782</v>
      </c>
      <c r="B18" s="345" t="str">
        <f t="shared" si="0"/>
        <v>cubic km / yr</v>
      </c>
    </row>
    <row r="19" spans="1:2">
      <c r="A19" s="417" t="s">
        <v>2618</v>
      </c>
      <c r="B19" s="345" t="str">
        <f t="shared" si="0"/>
        <v>trillion passenger-miles / year</v>
      </c>
    </row>
    <row r="20" spans="1:2">
      <c r="A20" s="417" t="s">
        <v>2619</v>
      </c>
      <c r="B20" s="345" t="str">
        <f t="shared" si="0"/>
        <v>trillion freight ton-miles / year</v>
      </c>
    </row>
    <row r="21" spans="1:2">
      <c r="A21" s="417" t="s">
        <v>547</v>
      </c>
      <c r="B21" s="345" t="str">
        <f t="shared" si="0"/>
        <v>million vehicles / year</v>
      </c>
    </row>
    <row r="22" spans="1:2">
      <c r="A22" s="417" t="s">
        <v>2596</v>
      </c>
      <c r="B22" s="345" t="str">
        <f t="shared" si="0"/>
        <v>thousand vehicles / year</v>
      </c>
    </row>
    <row r="23" spans="1:2">
      <c r="A23" s="417" t="s">
        <v>2595</v>
      </c>
      <c r="B23" s="345" t="str">
        <f t="shared" si="0"/>
        <v>million vehicles</v>
      </c>
    </row>
    <row r="24" spans="1:2">
      <c r="A24" s="417" t="s">
        <v>2628</v>
      </c>
      <c r="B24" s="345" t="str">
        <f t="shared" si="0"/>
        <v>thousand vehicles</v>
      </c>
    </row>
    <row r="25" spans="1:2">
      <c r="A25" s="417" t="s">
        <v>521</v>
      </c>
      <c r="B25" s="345" t="str">
        <f t="shared" si="0"/>
        <v>quads / year</v>
      </c>
    </row>
    <row r="26" spans="1:2">
      <c r="A26" s="417" t="s">
        <v>3355</v>
      </c>
      <c r="B26" s="345" t="str">
        <f>A26</f>
        <v>thousand BTU / 2019 dollar</v>
      </c>
    </row>
    <row r="27" spans="1:2">
      <c r="A27" s="417" t="s">
        <v>2601</v>
      </c>
      <c r="B27" s="345" t="str">
        <f t="shared" si="0"/>
        <v>millions of short tons / year</v>
      </c>
    </row>
    <row r="28" spans="1:2">
      <c r="A28" s="417" t="s">
        <v>2602</v>
      </c>
      <c r="B28" s="345" t="str">
        <f t="shared" si="0"/>
        <v>trillion cubic feet / year</v>
      </c>
    </row>
    <row r="29" spans="1:2">
      <c r="A29" s="417" t="s">
        <v>2530</v>
      </c>
      <c r="B29" s="345" t="str">
        <f t="shared" si="0"/>
        <v>million barrels / year</v>
      </c>
    </row>
    <row r="30" spans="1:2">
      <c r="A30" s="417" t="s">
        <v>2995</v>
      </c>
      <c r="B30" s="345" t="str">
        <f t="shared" si="0"/>
        <v>million gallons / year</v>
      </c>
    </row>
    <row r="31" spans="1:2">
      <c r="A31" s="417" t="s">
        <v>2676</v>
      </c>
      <c r="B31" s="345" t="str">
        <f t="shared" si="0"/>
        <v>trillion BTU / year</v>
      </c>
    </row>
    <row r="32" spans="1:2">
      <c r="A32" s="417" t="s">
        <v>3356</v>
      </c>
      <c r="B32" s="345" t="str">
        <f t="shared" si="0"/>
        <v>2019 dollars / short ton</v>
      </c>
    </row>
    <row r="33" spans="1:2">
      <c r="A33" s="417" t="s">
        <v>3357</v>
      </c>
      <c r="B33" s="345" t="str">
        <f t="shared" si="0"/>
        <v>2019 dollars / thousand cubic feet</v>
      </c>
    </row>
    <row r="34" spans="1:2">
      <c r="A34" s="417" t="s">
        <v>3358</v>
      </c>
      <c r="B34" s="345" t="str">
        <f t="shared" si="0"/>
        <v>2019 dollars / gallon</v>
      </c>
    </row>
    <row r="35" spans="1:2">
      <c r="A35" s="417" t="s">
        <v>3359</v>
      </c>
      <c r="B35" s="345" t="str">
        <f t="shared" si="0"/>
        <v>2019 dollars / barrel</v>
      </c>
    </row>
    <row r="36" spans="1:2">
      <c r="A36" s="417" t="s">
        <v>3360</v>
      </c>
      <c r="B36" s="345" t="str">
        <f t="shared" si="0"/>
        <v>2019 dollars / kg</v>
      </c>
    </row>
    <row r="37" spans="1:2">
      <c r="A37" s="417" t="s">
        <v>3361</v>
      </c>
      <c r="B37" s="345" t="str">
        <f t="shared" si="0"/>
        <v>2019 dollars / kilowatt-hour (kWh)</v>
      </c>
    </row>
    <row r="38" spans="1:2">
      <c r="A38" s="417" t="s">
        <v>3362</v>
      </c>
      <c r="B38" s="345" t="str">
        <f t="shared" si="0"/>
        <v>cost of eqpt. to capture 1 metric ton CO2e/yr (2019 dollars)</v>
      </c>
    </row>
    <row r="39" spans="1:2">
      <c r="A39" s="417" t="s">
        <v>3363</v>
      </c>
      <c r="B39" s="345" t="str">
        <f t="shared" si="0"/>
        <v>million 2019 dollars / megawatt (MW)</v>
      </c>
    </row>
    <row r="40" spans="1:2">
      <c r="A40" s="417" t="s">
        <v>3364</v>
      </c>
      <c r="B40" s="345" t="str">
        <f t="shared" si="0"/>
        <v>cost of eqpt. to produce 1 kg H2/yr (2019 dollars)</v>
      </c>
    </row>
    <row r="42" spans="1:2">
      <c r="A42" s="459" t="s">
        <v>3245</v>
      </c>
      <c r="B42" s="459"/>
    </row>
    <row r="43" spans="1:2">
      <c r="A43" s="415" t="s">
        <v>3242</v>
      </c>
      <c r="B43" s="415" t="s">
        <v>3243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1"/>
  <sheetViews>
    <sheetView topLeftCell="H1" workbookViewId="0">
      <pane ySplit="1" topLeftCell="A2" activePane="bottomLeft" state="frozen"/>
      <selection pane="bottomLeft" activeCell="J2" sqref="J2:M2"/>
    </sheetView>
  </sheetViews>
  <sheetFormatPr defaultColWidth="9.140625" defaultRowHeight="15"/>
  <cols>
    <col min="1" max="1" width="37.28515625" style="81" customWidth="1"/>
    <col min="2" max="2" width="27.42578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0" width="25.42578125" style="81" customWidth="1"/>
    <col min="11" max="11" width="11.140625" style="81" customWidth="1"/>
    <col min="12" max="13" width="16" style="81" customWidth="1"/>
    <col min="14" max="14" width="37.42578125" style="81" customWidth="1"/>
    <col min="15" max="15" width="25.42578125" style="81" customWidth="1"/>
    <col min="16" max="16" width="11.140625" style="81" customWidth="1"/>
    <col min="17" max="18" width="16" style="81" customWidth="1"/>
    <col min="19" max="19" width="37.42578125" style="81" customWidth="1"/>
    <col min="20" max="16384" width="9.140625" style="81"/>
  </cols>
  <sheetData>
    <row r="1" spans="1:19" s="343" customFormat="1" ht="30">
      <c r="A1" s="340" t="s">
        <v>2528</v>
      </c>
      <c r="B1" s="341" t="s">
        <v>2529</v>
      </c>
      <c r="C1" s="419" t="s">
        <v>3244</v>
      </c>
      <c r="D1" s="341" t="s">
        <v>67</v>
      </c>
      <c r="E1" s="341" t="s">
        <v>69</v>
      </c>
      <c r="F1" s="418" t="s">
        <v>503</v>
      </c>
      <c r="G1" s="341" t="s">
        <v>68</v>
      </c>
      <c r="H1" s="341" t="s">
        <v>2551</v>
      </c>
      <c r="I1" s="342" t="s">
        <v>340</v>
      </c>
      <c r="J1" s="438" t="s">
        <v>3492</v>
      </c>
      <c r="K1" s="438" t="s">
        <v>3493</v>
      </c>
      <c r="L1" s="438" t="s">
        <v>3494</v>
      </c>
      <c r="M1" s="438" t="s">
        <v>3495</v>
      </c>
      <c r="N1" s="438" t="s">
        <v>3496</v>
      </c>
      <c r="O1" s="438" t="s">
        <v>3497</v>
      </c>
      <c r="P1" s="438" t="s">
        <v>3498</v>
      </c>
      <c r="Q1" s="438" t="s">
        <v>3499</v>
      </c>
      <c r="R1" s="438" t="s">
        <v>3500</v>
      </c>
      <c r="S1" s="438" t="s">
        <v>3501</v>
      </c>
    </row>
    <row r="2" spans="1:19">
      <c r="A2" s="348" t="s">
        <v>2559</v>
      </c>
      <c r="B2" s="346" t="s">
        <v>2560</v>
      </c>
      <c r="C2" s="413">
        <v>1</v>
      </c>
      <c r="D2" s="346" t="s">
        <v>70</v>
      </c>
      <c r="E2" s="346" t="s">
        <v>71</v>
      </c>
      <c r="F2" s="5" t="str">
        <f>UnitControlCenter!$B$3</f>
        <v>million metric tons / year</v>
      </c>
      <c r="G2" s="346" t="s">
        <v>199</v>
      </c>
      <c r="J2" s="5"/>
      <c r="K2" s="5"/>
      <c r="L2" s="7"/>
      <c r="M2" s="7"/>
      <c r="N2" s="5"/>
    </row>
    <row r="3" spans="1:19">
      <c r="A3" s="348" t="s">
        <v>2559</v>
      </c>
      <c r="B3" s="346" t="s">
        <v>2561</v>
      </c>
      <c r="C3" s="350">
        <v>1</v>
      </c>
      <c r="D3" s="347" t="s">
        <v>70</v>
      </c>
      <c r="E3" s="347" t="s">
        <v>71</v>
      </c>
      <c r="F3" s="5" t="str">
        <f>UnitControlCenter!$B$3</f>
        <v>million metric tons / year</v>
      </c>
      <c r="G3" s="346" t="s">
        <v>2527</v>
      </c>
      <c r="I3" s="346"/>
    </row>
    <row r="4" spans="1:19" ht="90">
      <c r="A4" s="348" t="s">
        <v>2559</v>
      </c>
      <c r="B4" s="347" t="s">
        <v>2562</v>
      </c>
      <c r="C4" s="413">
        <v>1</v>
      </c>
      <c r="D4" s="346" t="s">
        <v>72</v>
      </c>
      <c r="E4" s="346" t="s">
        <v>73</v>
      </c>
      <c r="F4" s="5" t="str">
        <f>UnitControlCenter!$B$3</f>
        <v>million metric tons / year</v>
      </c>
      <c r="G4" s="346" t="s">
        <v>3214</v>
      </c>
      <c r="H4" s="346" t="s">
        <v>3215</v>
      </c>
      <c r="I4" s="346" t="s">
        <v>3216</v>
      </c>
    </row>
    <row r="5" spans="1:19" ht="30">
      <c r="A5" s="348" t="s">
        <v>2559</v>
      </c>
      <c r="B5" s="347" t="s">
        <v>2563</v>
      </c>
      <c r="C5" s="413">
        <v>1</v>
      </c>
      <c r="D5" s="346" t="s">
        <v>72</v>
      </c>
      <c r="E5" s="346" t="s">
        <v>73</v>
      </c>
      <c r="F5" s="5" t="str">
        <f>UnitControlCenter!$B$3</f>
        <v>million metric tons / year</v>
      </c>
      <c r="G5" s="346" t="s">
        <v>3217</v>
      </c>
      <c r="H5" s="346" t="s">
        <v>3218</v>
      </c>
      <c r="I5" s="346" t="s">
        <v>3219</v>
      </c>
    </row>
    <row r="6" spans="1:19" ht="30">
      <c r="A6" s="348" t="s">
        <v>2559</v>
      </c>
      <c r="B6" s="347" t="s">
        <v>2564</v>
      </c>
      <c r="C6" s="413">
        <v>1</v>
      </c>
      <c r="D6" s="346" t="s">
        <v>72</v>
      </c>
      <c r="E6" s="346" t="s">
        <v>73</v>
      </c>
      <c r="F6" s="5" t="str">
        <f>UnitControlCenter!$B$3</f>
        <v>million metric tons / year</v>
      </c>
      <c r="G6" s="346" t="s">
        <v>2963</v>
      </c>
      <c r="H6" s="81" t="s">
        <v>2964</v>
      </c>
      <c r="I6" s="346" t="s">
        <v>2965</v>
      </c>
    </row>
    <row r="7" spans="1:19">
      <c r="A7" s="348" t="s">
        <v>2559</v>
      </c>
      <c r="B7" s="347" t="s">
        <v>3302</v>
      </c>
      <c r="C7" s="414">
        <v>0</v>
      </c>
      <c r="D7" s="346" t="s">
        <v>70</v>
      </c>
      <c r="E7" s="346" t="s">
        <v>71</v>
      </c>
      <c r="F7" s="2" t="str">
        <f>UnitControlCenter!$B$4</f>
        <v>g CO2e / 2019 dollar</v>
      </c>
      <c r="G7" s="346" t="s">
        <v>3247</v>
      </c>
      <c r="I7" s="346"/>
    </row>
    <row r="8" spans="1:19">
      <c r="A8" s="348" t="s">
        <v>2559</v>
      </c>
      <c r="B8" s="347" t="s">
        <v>152</v>
      </c>
      <c r="C8" s="413">
        <v>1</v>
      </c>
      <c r="D8" s="346" t="s">
        <v>70</v>
      </c>
      <c r="E8" s="346" t="s">
        <v>71</v>
      </c>
      <c r="F8" s="5" t="str">
        <f>UnitControlCenter!$B$3</f>
        <v>million metric tons / year</v>
      </c>
      <c r="G8" s="346" t="s">
        <v>2721</v>
      </c>
      <c r="I8" s="346"/>
    </row>
    <row r="9" spans="1:19">
      <c r="A9" s="348" t="s">
        <v>2559</v>
      </c>
      <c r="B9" s="347" t="s">
        <v>2719</v>
      </c>
      <c r="C9" s="413">
        <v>1</v>
      </c>
      <c r="D9" s="346" t="s">
        <v>70</v>
      </c>
      <c r="E9" s="346" t="s">
        <v>71</v>
      </c>
      <c r="F9" s="5" t="str">
        <f>UnitControlCenter!$B$3</f>
        <v>million metric tons / year</v>
      </c>
      <c r="G9" s="346" t="s">
        <v>2722</v>
      </c>
      <c r="I9" s="346"/>
    </row>
    <row r="10" spans="1:19">
      <c r="A10" s="348" t="s">
        <v>2559</v>
      </c>
      <c r="B10" s="347" t="s">
        <v>2811</v>
      </c>
      <c r="C10" s="413">
        <v>1</v>
      </c>
      <c r="D10" s="346" t="s">
        <v>70</v>
      </c>
      <c r="E10" s="346" t="s">
        <v>71</v>
      </c>
      <c r="F10" s="5" t="str">
        <f>UnitControlCenter!$B$3</f>
        <v>million metric tons / year</v>
      </c>
      <c r="G10" s="346" t="s">
        <v>2824</v>
      </c>
      <c r="I10" s="346"/>
    </row>
    <row r="11" spans="1:19">
      <c r="A11" s="348" t="s">
        <v>2559</v>
      </c>
      <c r="B11" s="347" t="s">
        <v>103</v>
      </c>
      <c r="C11" s="413">
        <v>1</v>
      </c>
      <c r="D11" s="346" t="s">
        <v>70</v>
      </c>
      <c r="E11" s="346" t="s">
        <v>71</v>
      </c>
      <c r="F11" s="5" t="str">
        <f>UnitControlCenter!$B$3</f>
        <v>million metric tons / year</v>
      </c>
      <c r="G11" s="346" t="s">
        <v>2723</v>
      </c>
      <c r="I11" s="346"/>
    </row>
    <row r="12" spans="1:19">
      <c r="A12" s="348" t="s">
        <v>2559</v>
      </c>
      <c r="B12" s="347" t="s">
        <v>9</v>
      </c>
      <c r="C12" s="413">
        <v>1</v>
      </c>
      <c r="D12" s="346" t="s">
        <v>70</v>
      </c>
      <c r="E12" s="346" t="s">
        <v>71</v>
      </c>
      <c r="F12" s="5" t="str">
        <f>UnitControlCenter!$B$3</f>
        <v>million metric tons / year</v>
      </c>
      <c r="G12" s="346" t="s">
        <v>2767</v>
      </c>
      <c r="I12" s="346"/>
    </row>
    <row r="13" spans="1:19">
      <c r="A13" s="348" t="s">
        <v>2559</v>
      </c>
      <c r="B13" s="347" t="s">
        <v>2720</v>
      </c>
      <c r="C13" s="413">
        <v>1</v>
      </c>
      <c r="D13" s="346" t="s">
        <v>70</v>
      </c>
      <c r="E13" s="346" t="s">
        <v>71</v>
      </c>
      <c r="F13" s="5" t="str">
        <f>UnitControlCenter!$B$3</f>
        <v>million metric tons / year</v>
      </c>
      <c r="G13" s="346" t="s">
        <v>2724</v>
      </c>
      <c r="I13" s="346"/>
    </row>
    <row r="14" spans="1:19">
      <c r="A14" s="348" t="s">
        <v>2559</v>
      </c>
      <c r="B14" s="347" t="s">
        <v>4</v>
      </c>
      <c r="C14" s="413">
        <v>1</v>
      </c>
      <c r="D14" s="346" t="s">
        <v>70</v>
      </c>
      <c r="E14" s="346" t="s">
        <v>71</v>
      </c>
      <c r="F14" s="5" t="str">
        <f>UnitControlCenter!$B$3</f>
        <v>million metric tons / year</v>
      </c>
      <c r="G14" s="346" t="s">
        <v>2725</v>
      </c>
      <c r="I14" s="346"/>
    </row>
    <row r="15" spans="1:19" ht="15.75" thickBot="1">
      <c r="A15" s="398" t="s">
        <v>2559</v>
      </c>
      <c r="B15" s="392" t="s">
        <v>2729</v>
      </c>
      <c r="C15" s="420">
        <v>1</v>
      </c>
      <c r="D15" s="393" t="s">
        <v>70</v>
      </c>
      <c r="E15" s="393" t="s">
        <v>71</v>
      </c>
      <c r="F15" s="396" t="str">
        <f>UnitControlCenter!$B$3</f>
        <v>million metric tons / year</v>
      </c>
      <c r="G15" s="393" t="s">
        <v>2726</v>
      </c>
      <c r="H15" s="394"/>
      <c r="I15" s="393"/>
    </row>
    <row r="16" spans="1:19">
      <c r="A16" s="347" t="s">
        <v>2565</v>
      </c>
      <c r="B16" s="347" t="s">
        <v>2350</v>
      </c>
      <c r="C16" s="413">
        <v>1</v>
      </c>
      <c r="D16" s="346" t="s">
        <v>70</v>
      </c>
      <c r="E16" s="346" t="s">
        <v>71</v>
      </c>
      <c r="F16" s="5" t="str">
        <f>UnitControlCenter!$B$3</f>
        <v>million metric tons / year</v>
      </c>
      <c r="G16" s="346" t="s">
        <v>2550</v>
      </c>
      <c r="I16" s="346"/>
    </row>
    <row r="17" spans="1:9">
      <c r="A17" s="347" t="s">
        <v>2565</v>
      </c>
      <c r="B17" s="348" t="s">
        <v>2366</v>
      </c>
      <c r="C17" s="413">
        <v>1</v>
      </c>
      <c r="D17" s="346" t="s">
        <v>70</v>
      </c>
      <c r="E17" s="346" t="s">
        <v>71</v>
      </c>
      <c r="F17" s="5" t="str">
        <f>UnitControlCenter!$B$3</f>
        <v>million metric tons / year</v>
      </c>
      <c r="G17" s="346" t="s">
        <v>2541</v>
      </c>
      <c r="I17" s="346"/>
    </row>
    <row r="18" spans="1:9">
      <c r="A18" s="347" t="s">
        <v>2565</v>
      </c>
      <c r="B18" s="348" t="s">
        <v>2368</v>
      </c>
      <c r="C18" s="413">
        <v>1</v>
      </c>
      <c r="D18" s="346" t="s">
        <v>70</v>
      </c>
      <c r="E18" s="346" t="s">
        <v>71</v>
      </c>
      <c r="F18" s="5" t="str">
        <f>UnitControlCenter!$B$3</f>
        <v>million metric tons / year</v>
      </c>
      <c r="G18" s="346" t="s">
        <v>2540</v>
      </c>
      <c r="I18" s="346"/>
    </row>
    <row r="19" spans="1:9">
      <c r="A19" s="347" t="s">
        <v>2565</v>
      </c>
      <c r="B19" s="348" t="s">
        <v>2537</v>
      </c>
      <c r="C19" s="413">
        <v>1</v>
      </c>
      <c r="D19" s="346" t="s">
        <v>70</v>
      </c>
      <c r="E19" s="346" t="s">
        <v>71</v>
      </c>
      <c r="F19" s="5" t="str">
        <f>UnitControlCenter!$B$3</f>
        <v>million metric tons / year</v>
      </c>
      <c r="G19" s="346" t="s">
        <v>2539</v>
      </c>
      <c r="I19" s="346"/>
    </row>
    <row r="20" spans="1:9">
      <c r="A20" s="347" t="s">
        <v>2565</v>
      </c>
      <c r="B20" s="348" t="s">
        <v>2536</v>
      </c>
      <c r="C20" s="413">
        <v>1</v>
      </c>
      <c r="D20" s="346" t="s">
        <v>70</v>
      </c>
      <c r="E20" s="346" t="s">
        <v>71</v>
      </c>
      <c r="F20" s="5" t="str">
        <f>UnitControlCenter!$B$5</f>
        <v>thousand metric tons / year</v>
      </c>
      <c r="G20" s="346" t="s">
        <v>2545</v>
      </c>
      <c r="I20" s="346"/>
    </row>
    <row r="21" spans="1:9">
      <c r="A21" s="347" t="s">
        <v>2565</v>
      </c>
      <c r="B21" s="348" t="s">
        <v>2357</v>
      </c>
      <c r="C21" s="413">
        <v>1</v>
      </c>
      <c r="D21" s="346" t="s">
        <v>70</v>
      </c>
      <c r="E21" s="346" t="s">
        <v>71</v>
      </c>
      <c r="F21" s="5" t="str">
        <f>UnitControlCenter!$B$5</f>
        <v>thousand metric tons / year</v>
      </c>
      <c r="G21" s="346" t="s">
        <v>2546</v>
      </c>
      <c r="I21" s="346"/>
    </row>
    <row r="22" spans="1:9">
      <c r="A22" s="347" t="s">
        <v>2565</v>
      </c>
      <c r="B22" s="348" t="s">
        <v>2362</v>
      </c>
      <c r="C22" s="413">
        <v>1</v>
      </c>
      <c r="D22" s="346" t="s">
        <v>70</v>
      </c>
      <c r="E22" s="346" t="s">
        <v>71</v>
      </c>
      <c r="F22" s="5" t="str">
        <f>UnitControlCenter!$B$5</f>
        <v>thousand metric tons / year</v>
      </c>
      <c r="G22" s="346" t="s">
        <v>2543</v>
      </c>
      <c r="I22" s="346"/>
    </row>
    <row r="23" spans="1:9">
      <c r="A23" s="347" t="s">
        <v>2565</v>
      </c>
      <c r="B23" s="348" t="s">
        <v>2364</v>
      </c>
      <c r="C23" s="413">
        <v>1</v>
      </c>
      <c r="D23" s="346" t="s">
        <v>70</v>
      </c>
      <c r="E23" s="346" t="s">
        <v>71</v>
      </c>
      <c r="F23" s="5" t="str">
        <f>UnitControlCenter!$B$5</f>
        <v>thousand metric tons / year</v>
      </c>
      <c r="G23" s="346" t="s">
        <v>2542</v>
      </c>
      <c r="I23" s="346"/>
    </row>
    <row r="24" spans="1:9">
      <c r="A24" s="347" t="s">
        <v>2565</v>
      </c>
      <c r="B24" s="348" t="s">
        <v>2355</v>
      </c>
      <c r="C24" s="413">
        <v>1</v>
      </c>
      <c r="D24" s="346" t="s">
        <v>70</v>
      </c>
      <c r="E24" s="346" t="s">
        <v>71</v>
      </c>
      <c r="F24" s="5" t="str">
        <f>UnitControlCenter!$B$3</f>
        <v>million metric tons / year</v>
      </c>
      <c r="G24" s="346" t="s">
        <v>2547</v>
      </c>
      <c r="I24" s="346"/>
    </row>
    <row r="25" spans="1:9">
      <c r="A25" s="347" t="s">
        <v>2565</v>
      </c>
      <c r="B25" s="348" t="s">
        <v>2352</v>
      </c>
      <c r="C25" s="413">
        <v>1</v>
      </c>
      <c r="D25" s="346" t="s">
        <v>70</v>
      </c>
      <c r="E25" s="346" t="s">
        <v>71</v>
      </c>
      <c r="F25" s="5" t="str">
        <f>UnitControlCenter!$B$5</f>
        <v>thousand metric tons / year</v>
      </c>
      <c r="G25" s="346" t="s">
        <v>2549</v>
      </c>
      <c r="I25" s="346"/>
    </row>
    <row r="26" spans="1:9">
      <c r="A26" s="347" t="s">
        <v>2565</v>
      </c>
      <c r="B26" s="348" t="s">
        <v>2360</v>
      </c>
      <c r="C26" s="413">
        <v>1</v>
      </c>
      <c r="D26" s="346" t="s">
        <v>70</v>
      </c>
      <c r="E26" s="346" t="s">
        <v>71</v>
      </c>
      <c r="F26" s="5" t="str">
        <f>UnitControlCenter!$B$3</f>
        <v>million metric tons / year</v>
      </c>
      <c r="G26" s="346" t="s">
        <v>2544</v>
      </c>
      <c r="I26" s="346"/>
    </row>
    <row r="27" spans="1:9" ht="15.75" thickBot="1">
      <c r="A27" s="392" t="s">
        <v>2565</v>
      </c>
      <c r="B27" s="398" t="s">
        <v>557</v>
      </c>
      <c r="C27" s="420">
        <v>1</v>
      </c>
      <c r="D27" s="393" t="s">
        <v>70</v>
      </c>
      <c r="E27" s="393" t="s">
        <v>71</v>
      </c>
      <c r="F27" s="396" t="str">
        <f>UnitControlCenter!$B$3</f>
        <v>million metric tons / year</v>
      </c>
      <c r="G27" s="393" t="s">
        <v>2548</v>
      </c>
      <c r="H27" s="394"/>
      <c r="I27" s="393"/>
    </row>
    <row r="28" spans="1:9" ht="75">
      <c r="A28" s="347" t="s">
        <v>2566</v>
      </c>
      <c r="B28" s="347" t="s">
        <v>2562</v>
      </c>
      <c r="C28" s="413">
        <v>1</v>
      </c>
      <c r="D28" s="346" t="s">
        <v>72</v>
      </c>
      <c r="E28" s="346" t="s">
        <v>73</v>
      </c>
      <c r="F28" s="5" t="str">
        <f>UnitControlCenter!$B$3</f>
        <v>million metric tons / year</v>
      </c>
      <c r="G28" s="346" t="s">
        <v>3317</v>
      </c>
      <c r="H28" s="81" t="s">
        <v>3318</v>
      </c>
      <c r="I28" s="346" t="s">
        <v>3319</v>
      </c>
    </row>
    <row r="29" spans="1:9" ht="105">
      <c r="A29" s="347" t="s">
        <v>2566</v>
      </c>
      <c r="B29" s="347" t="s">
        <v>2825</v>
      </c>
      <c r="C29" s="413">
        <v>1</v>
      </c>
      <c r="D29" s="346" t="s">
        <v>72</v>
      </c>
      <c r="E29" s="346" t="s">
        <v>73</v>
      </c>
      <c r="F29" s="5" t="str">
        <f>UnitControlCenter!$B$3</f>
        <v>million metric tons / year</v>
      </c>
      <c r="G29" s="346" t="s">
        <v>3320</v>
      </c>
      <c r="H29" s="81" t="s">
        <v>3321</v>
      </c>
      <c r="I29" s="346" t="s">
        <v>3322</v>
      </c>
    </row>
    <row r="30" spans="1:9" ht="60">
      <c r="A30" s="347" t="s">
        <v>2566</v>
      </c>
      <c r="B30" s="347" t="s">
        <v>2567</v>
      </c>
      <c r="C30" s="421">
        <v>1</v>
      </c>
      <c r="D30" s="346" t="s">
        <v>72</v>
      </c>
      <c r="E30" s="346" t="s">
        <v>73</v>
      </c>
      <c r="F30" s="8" t="str">
        <f>UnitControlCenter!$B$3</f>
        <v>million metric tons / year</v>
      </c>
      <c r="G30" s="412" t="s">
        <v>3323</v>
      </c>
      <c r="H30" s="412" t="s">
        <v>3324</v>
      </c>
      <c r="I30" s="346" t="s">
        <v>3325</v>
      </c>
    </row>
    <row r="31" spans="1:9" ht="15.75" thickBot="1">
      <c r="A31" s="392" t="s">
        <v>2566</v>
      </c>
      <c r="B31" s="392" t="s">
        <v>3302</v>
      </c>
      <c r="C31" s="420">
        <v>0</v>
      </c>
      <c r="D31" s="393" t="s">
        <v>70</v>
      </c>
      <c r="E31" s="393" t="s">
        <v>71</v>
      </c>
      <c r="F31" s="423" t="str">
        <f>UnitControlCenter!$B$6</f>
        <v>g CO2 / 2019 dollar</v>
      </c>
      <c r="G31" s="394" t="s">
        <v>3246</v>
      </c>
      <c r="H31" s="394"/>
      <c r="I31" s="393"/>
    </row>
    <row r="32" spans="1:9">
      <c r="A32" s="347" t="s">
        <v>3112</v>
      </c>
      <c r="B32" s="347" t="s">
        <v>2918</v>
      </c>
      <c r="C32" s="413">
        <v>1</v>
      </c>
      <c r="D32" s="346" t="s">
        <v>70</v>
      </c>
      <c r="E32" s="346" t="s">
        <v>499</v>
      </c>
      <c r="F32" s="5" t="str">
        <f>UnitControlCenter!$B$3</f>
        <v>million metric tons / year</v>
      </c>
      <c r="G32" s="81" t="s">
        <v>199</v>
      </c>
      <c r="I32" s="346"/>
    </row>
    <row r="33" spans="1:9">
      <c r="A33" s="347" t="s">
        <v>3112</v>
      </c>
      <c r="B33" s="347" t="s">
        <v>152</v>
      </c>
      <c r="C33" s="413">
        <v>1</v>
      </c>
      <c r="D33" s="346" t="s">
        <v>70</v>
      </c>
      <c r="E33" s="346" t="s">
        <v>499</v>
      </c>
      <c r="F33" s="5" t="str">
        <f>UnitControlCenter!$B$3</f>
        <v>million metric tons / year</v>
      </c>
      <c r="G33" s="346" t="s">
        <v>2721</v>
      </c>
      <c r="I33" s="346"/>
    </row>
    <row r="34" spans="1:9">
      <c r="A34" s="347" t="s">
        <v>3112</v>
      </c>
      <c r="B34" s="347" t="s">
        <v>2719</v>
      </c>
      <c r="C34" s="413">
        <v>1</v>
      </c>
      <c r="D34" s="346" t="s">
        <v>70</v>
      </c>
      <c r="E34" s="346" t="s">
        <v>499</v>
      </c>
      <c r="F34" s="5" t="str">
        <f>UnitControlCenter!$B$3</f>
        <v>million metric tons / year</v>
      </c>
      <c r="G34" s="346" t="s">
        <v>2722</v>
      </c>
      <c r="I34" s="346"/>
    </row>
    <row r="35" spans="1:9">
      <c r="A35" s="347" t="s">
        <v>3112</v>
      </c>
      <c r="B35" s="347" t="s">
        <v>2811</v>
      </c>
      <c r="C35" s="413">
        <v>1</v>
      </c>
      <c r="D35" s="346" t="s">
        <v>70</v>
      </c>
      <c r="E35" s="346" t="s">
        <v>499</v>
      </c>
      <c r="F35" s="5" t="str">
        <f>UnitControlCenter!$B$3</f>
        <v>million metric tons / year</v>
      </c>
      <c r="G35" s="346" t="s">
        <v>2824</v>
      </c>
      <c r="I35" s="346"/>
    </row>
    <row r="36" spans="1:9">
      <c r="A36" s="347" t="s">
        <v>3112</v>
      </c>
      <c r="B36" s="347" t="s">
        <v>103</v>
      </c>
      <c r="C36" s="413">
        <v>1</v>
      </c>
      <c r="D36" s="346" t="s">
        <v>70</v>
      </c>
      <c r="E36" s="346" t="s">
        <v>499</v>
      </c>
      <c r="F36" s="5" t="str">
        <f>UnitControlCenter!$B$3</f>
        <v>million metric tons / year</v>
      </c>
      <c r="G36" s="346" t="s">
        <v>2723</v>
      </c>
      <c r="I36" s="346"/>
    </row>
    <row r="37" spans="1:9">
      <c r="A37" s="347" t="s">
        <v>3112</v>
      </c>
      <c r="B37" s="347" t="s">
        <v>9</v>
      </c>
      <c r="C37" s="413">
        <v>1</v>
      </c>
      <c r="D37" s="346" t="s">
        <v>70</v>
      </c>
      <c r="E37" s="346" t="s">
        <v>499</v>
      </c>
      <c r="F37" s="5" t="str">
        <f>UnitControlCenter!$B$3</f>
        <v>million metric tons / year</v>
      </c>
      <c r="G37" s="346" t="s">
        <v>2767</v>
      </c>
      <c r="I37" s="346"/>
    </row>
    <row r="38" spans="1:9" ht="15.75" thickBot="1">
      <c r="A38" s="392" t="s">
        <v>3112</v>
      </c>
      <c r="B38" s="392" t="s">
        <v>4</v>
      </c>
      <c r="C38" s="420">
        <v>1</v>
      </c>
      <c r="D38" s="393" t="s">
        <v>70</v>
      </c>
      <c r="E38" s="393" t="s">
        <v>499</v>
      </c>
      <c r="F38" s="396" t="str">
        <f>UnitControlCenter!$B$3</f>
        <v>million metric tons / year</v>
      </c>
      <c r="G38" s="393" t="s">
        <v>2725</v>
      </c>
      <c r="H38" s="394"/>
      <c r="I38" s="393"/>
    </row>
    <row r="39" spans="1:9" ht="45">
      <c r="A39" s="347" t="s">
        <v>411</v>
      </c>
      <c r="B39" s="347" t="s">
        <v>3403</v>
      </c>
      <c r="C39" s="413">
        <v>1</v>
      </c>
      <c r="D39" s="346" t="s">
        <v>72</v>
      </c>
      <c r="E39" s="346" t="s">
        <v>500</v>
      </c>
      <c r="F39" s="5" t="str">
        <f>UnitControlCenter!$B$7</f>
        <v>2019 dollars / ton CO2e abated, Annual average abatement potential (MtCO2e)</v>
      </c>
      <c r="G39" s="81" t="s">
        <v>2661</v>
      </c>
      <c r="I39" s="346"/>
    </row>
    <row r="40" spans="1:9" ht="45.75" thickBot="1">
      <c r="A40" s="392" t="s">
        <v>411</v>
      </c>
      <c r="B40" s="392" t="s">
        <v>3404</v>
      </c>
      <c r="C40" s="420">
        <v>1</v>
      </c>
      <c r="D40" s="393" t="s">
        <v>72</v>
      </c>
      <c r="E40" s="393" t="s">
        <v>500</v>
      </c>
      <c r="F40" s="396" t="str">
        <f>UnitControlCenter!$B$7</f>
        <v>2019 dollars / ton CO2e abated, Annual average abatement potential (MtCO2e)</v>
      </c>
      <c r="G40" s="394" t="s">
        <v>2661</v>
      </c>
      <c r="H40" s="394"/>
      <c r="I40" s="393"/>
    </row>
    <row r="41" spans="1:9" ht="45">
      <c r="A41" s="347" t="s">
        <v>2568</v>
      </c>
      <c r="B41" s="347" t="s">
        <v>3463</v>
      </c>
      <c r="C41" s="413">
        <v>1</v>
      </c>
      <c r="D41" s="346" t="s">
        <v>72</v>
      </c>
      <c r="E41" s="346" t="s">
        <v>71</v>
      </c>
      <c r="F41" s="5" t="str">
        <f>UnitControlCenter!$B$8</f>
        <v>billion 2019 dollars / year</v>
      </c>
      <c r="G41" s="81" t="s">
        <v>3405</v>
      </c>
      <c r="H41" s="81" t="s">
        <v>2663</v>
      </c>
      <c r="I41" s="346" t="s">
        <v>2636</v>
      </c>
    </row>
    <row r="42" spans="1:9">
      <c r="A42" s="347" t="s">
        <v>2568</v>
      </c>
      <c r="B42" s="391" t="s">
        <v>3140</v>
      </c>
      <c r="C42" s="413">
        <v>1</v>
      </c>
      <c r="D42" s="346" t="s">
        <v>70</v>
      </c>
      <c r="E42" s="346" t="s">
        <v>71</v>
      </c>
      <c r="F42" s="5" t="str">
        <f>UnitControlCenter!$B$8</f>
        <v>billion 2019 dollars / year</v>
      </c>
      <c r="G42" s="81" t="s">
        <v>3128</v>
      </c>
      <c r="I42" s="346"/>
    </row>
    <row r="43" spans="1:9" ht="75">
      <c r="A43" s="347" t="s">
        <v>2568</v>
      </c>
      <c r="B43" s="347" t="s">
        <v>3392</v>
      </c>
      <c r="C43" s="435">
        <v>1</v>
      </c>
      <c r="D43" s="346" t="s">
        <v>72</v>
      </c>
      <c r="E43" s="346" t="s">
        <v>73</v>
      </c>
      <c r="F43" s="5" t="str">
        <f>UnitControlCenter!$B$8</f>
        <v>billion 2019 dollars / year</v>
      </c>
      <c r="G43" s="5" t="s">
        <v>3393</v>
      </c>
      <c r="H43" s="5" t="s">
        <v>3394</v>
      </c>
      <c r="I43" s="5" t="s">
        <v>3395</v>
      </c>
    </row>
    <row r="44" spans="1:9" ht="30">
      <c r="A44" s="347" t="s">
        <v>2568</v>
      </c>
      <c r="B44" s="391" t="s">
        <v>3397</v>
      </c>
      <c r="C44" s="421">
        <v>1</v>
      </c>
      <c r="D44" s="346" t="s">
        <v>70</v>
      </c>
      <c r="E44" s="346" t="s">
        <v>71</v>
      </c>
      <c r="F44" s="8" t="str">
        <f>UnitControlCenter!$B$9</f>
        <v>billion 2019 dollars</v>
      </c>
      <c r="G44" s="412" t="s">
        <v>3399</v>
      </c>
      <c r="H44" s="412"/>
      <c r="I44" s="346"/>
    </row>
    <row r="45" spans="1:9" ht="30.75" thickBot="1">
      <c r="A45" s="392" t="s">
        <v>2568</v>
      </c>
      <c r="B45" s="397" t="s">
        <v>3400</v>
      </c>
      <c r="C45" s="420">
        <v>1</v>
      </c>
      <c r="D45" s="393" t="s">
        <v>70</v>
      </c>
      <c r="E45" s="393" t="s">
        <v>71</v>
      </c>
      <c r="F45" s="396" t="str">
        <f>UnitControlCenter!$B$8</f>
        <v>billion 2019 dollars / year</v>
      </c>
      <c r="G45" s="394" t="s">
        <v>3401</v>
      </c>
      <c r="H45" s="394"/>
      <c r="I45" s="393"/>
    </row>
    <row r="46" spans="1:9" ht="45">
      <c r="A46" s="347" t="s">
        <v>3289</v>
      </c>
      <c r="B46" s="391" t="s">
        <v>3306</v>
      </c>
      <c r="C46" s="428">
        <v>1</v>
      </c>
      <c r="D46" s="346" t="s">
        <v>72</v>
      </c>
      <c r="E46" s="346" t="s">
        <v>71</v>
      </c>
      <c r="F46" s="8" t="str">
        <f>UnitControlCenter!$B$10</f>
        <v>jobs</v>
      </c>
      <c r="G46" s="412" t="s">
        <v>3297</v>
      </c>
      <c r="H46" s="412" t="s">
        <v>3296</v>
      </c>
      <c r="I46" s="346" t="s">
        <v>2637</v>
      </c>
    </row>
    <row r="47" spans="1:9" ht="30">
      <c r="A47" s="347" t="s">
        <v>3289</v>
      </c>
      <c r="B47" s="391" t="s">
        <v>3307</v>
      </c>
      <c r="C47" s="431">
        <v>1</v>
      </c>
      <c r="D47" s="346" t="s">
        <v>72</v>
      </c>
      <c r="E47" s="346" t="s">
        <v>71</v>
      </c>
      <c r="F47" s="8" t="str">
        <f>UnitControlCenter!$B$10</f>
        <v>jobs</v>
      </c>
      <c r="G47" s="412" t="s">
        <v>3310</v>
      </c>
      <c r="H47" s="412" t="s">
        <v>3311</v>
      </c>
      <c r="I47" s="346" t="s">
        <v>3312</v>
      </c>
    </row>
    <row r="48" spans="1:9" ht="30">
      <c r="A48" s="347" t="s">
        <v>3289</v>
      </c>
      <c r="B48" s="391" t="s">
        <v>3372</v>
      </c>
      <c r="C48" s="433">
        <v>1</v>
      </c>
      <c r="D48" s="346" t="s">
        <v>72</v>
      </c>
      <c r="E48" s="346" t="s">
        <v>71</v>
      </c>
      <c r="F48" s="8" t="str">
        <f>UnitControlCenter!$B$10</f>
        <v>jobs</v>
      </c>
      <c r="G48" s="412" t="s">
        <v>3376</v>
      </c>
      <c r="H48" s="412" t="s">
        <v>3375</v>
      </c>
      <c r="I48" s="346" t="s">
        <v>3391</v>
      </c>
    </row>
    <row r="49" spans="1:9" ht="45">
      <c r="A49" s="347" t="s">
        <v>3289</v>
      </c>
      <c r="B49" s="391" t="s">
        <v>3291</v>
      </c>
      <c r="C49" s="428">
        <v>1</v>
      </c>
      <c r="D49" s="346" t="s">
        <v>72</v>
      </c>
      <c r="E49" s="346" t="s">
        <v>71</v>
      </c>
      <c r="F49" s="5" t="str">
        <f>UnitControlCenter!$B$8</f>
        <v>billion 2019 dollars / year</v>
      </c>
      <c r="G49" s="412" t="s">
        <v>3298</v>
      </c>
      <c r="H49" s="412" t="s">
        <v>3300</v>
      </c>
      <c r="I49" s="346" t="s">
        <v>2637</v>
      </c>
    </row>
    <row r="50" spans="1:9" ht="45">
      <c r="A50" s="347" t="s">
        <v>3289</v>
      </c>
      <c r="B50" s="391" t="s">
        <v>3313</v>
      </c>
      <c r="C50" s="432">
        <v>1</v>
      </c>
      <c r="D50" s="346" t="s">
        <v>72</v>
      </c>
      <c r="E50" s="346" t="s">
        <v>71</v>
      </c>
      <c r="F50" s="5" t="str">
        <f>UnitControlCenter!$B$12</f>
        <v>% change</v>
      </c>
      <c r="G50" s="412" t="s">
        <v>3315</v>
      </c>
      <c r="H50" s="412" t="s">
        <v>3300</v>
      </c>
      <c r="I50" s="346" t="s">
        <v>2637</v>
      </c>
    </row>
    <row r="51" spans="1:9" ht="30">
      <c r="A51" s="347" t="s">
        <v>3289</v>
      </c>
      <c r="B51" s="391" t="s">
        <v>3373</v>
      </c>
      <c r="C51" s="433">
        <v>1</v>
      </c>
      <c r="D51" s="346" t="s">
        <v>72</v>
      </c>
      <c r="E51" s="346" t="s">
        <v>71</v>
      </c>
      <c r="F51" s="5" t="str">
        <f>UnitControlCenter!$B$8</f>
        <v>billion 2019 dollars / year</v>
      </c>
      <c r="G51" s="412" t="s">
        <v>3377</v>
      </c>
      <c r="H51" s="412" t="s">
        <v>3375</v>
      </c>
      <c r="I51" s="346" t="s">
        <v>3391</v>
      </c>
    </row>
    <row r="52" spans="1:9" ht="45">
      <c r="A52" s="347" t="s">
        <v>3289</v>
      </c>
      <c r="B52" s="391" t="s">
        <v>3305</v>
      </c>
      <c r="C52" s="428">
        <v>1</v>
      </c>
      <c r="D52" s="346" t="s">
        <v>72</v>
      </c>
      <c r="E52" s="346" t="s">
        <v>71</v>
      </c>
      <c r="F52" s="5" t="str">
        <f>UnitControlCenter!$B$8</f>
        <v>billion 2019 dollars / year</v>
      </c>
      <c r="G52" s="412" t="s">
        <v>3301</v>
      </c>
      <c r="H52" s="412" t="s">
        <v>3299</v>
      </c>
      <c r="I52" s="346" t="s">
        <v>2637</v>
      </c>
    </row>
    <row r="53" spans="1:9" ht="30">
      <c r="A53" s="347" t="s">
        <v>3289</v>
      </c>
      <c r="B53" s="391" t="s">
        <v>3303</v>
      </c>
      <c r="C53" s="421">
        <v>1</v>
      </c>
      <c r="D53" s="346" t="s">
        <v>70</v>
      </c>
      <c r="E53" s="346" t="s">
        <v>71</v>
      </c>
      <c r="F53" s="8" t="str">
        <f>UnitControlCenter!$B$13</f>
        <v>2019 dollars / employee-year</v>
      </c>
      <c r="G53" s="412" t="s">
        <v>3304</v>
      </c>
      <c r="H53" s="412"/>
      <c r="I53" s="346"/>
    </row>
    <row r="54" spans="1:9" ht="30.75" thickBot="1">
      <c r="A54" s="392" t="s">
        <v>3289</v>
      </c>
      <c r="B54" s="397" t="s">
        <v>3374</v>
      </c>
      <c r="C54" s="420">
        <v>1</v>
      </c>
      <c r="D54" s="393" t="s">
        <v>72</v>
      </c>
      <c r="E54" s="393" t="s">
        <v>71</v>
      </c>
      <c r="F54" s="396" t="str">
        <f>UnitControlCenter!$B$8</f>
        <v>billion 2019 dollars / year</v>
      </c>
      <c r="G54" s="394" t="s">
        <v>3378</v>
      </c>
      <c r="H54" s="394" t="s">
        <v>3375</v>
      </c>
      <c r="I54" s="393" t="s">
        <v>3391</v>
      </c>
    </row>
    <row r="55" spans="1:9" ht="90">
      <c r="A55" s="347" t="s">
        <v>3290</v>
      </c>
      <c r="B55" s="347" t="s">
        <v>3033</v>
      </c>
      <c r="C55" s="413">
        <v>1</v>
      </c>
      <c r="D55" s="346" t="s">
        <v>72</v>
      </c>
      <c r="E55" s="346" t="s">
        <v>71</v>
      </c>
      <c r="F55" s="5" t="str">
        <f>UnitControlCenter!$B$8</f>
        <v>billion 2019 dollars / year</v>
      </c>
      <c r="G55" s="5" t="s">
        <v>3034</v>
      </c>
      <c r="H55" s="5" t="s">
        <v>3035</v>
      </c>
      <c r="I55" s="5" t="s">
        <v>3008</v>
      </c>
    </row>
    <row r="56" spans="1:9" ht="45">
      <c r="A56" s="347" t="s">
        <v>3290</v>
      </c>
      <c r="B56" s="347" t="s">
        <v>3037</v>
      </c>
      <c r="C56" s="413">
        <v>1</v>
      </c>
      <c r="D56" s="346" t="s">
        <v>72</v>
      </c>
      <c r="E56" s="346" t="s">
        <v>71</v>
      </c>
      <c r="F56" s="5" t="str">
        <f>UnitControlCenter!$B$8</f>
        <v>billion 2019 dollars / year</v>
      </c>
      <c r="G56" s="5" t="s">
        <v>3047</v>
      </c>
      <c r="H56" s="5" t="s">
        <v>3048</v>
      </c>
      <c r="I56" s="5" t="s">
        <v>3049</v>
      </c>
    </row>
    <row r="57" spans="1:9" ht="60">
      <c r="A57" s="347" t="s">
        <v>3290</v>
      </c>
      <c r="B57" s="347" t="s">
        <v>3038</v>
      </c>
      <c r="C57" s="413">
        <v>1</v>
      </c>
      <c r="D57" s="346" t="s">
        <v>72</v>
      </c>
      <c r="E57" s="346" t="s">
        <v>71</v>
      </c>
      <c r="F57" s="5" t="str">
        <f>UnitControlCenter!$B$8</f>
        <v>billion 2019 dollars / year</v>
      </c>
      <c r="G57" s="5" t="s">
        <v>3058</v>
      </c>
      <c r="H57" s="5" t="s">
        <v>3056</v>
      </c>
      <c r="I57" s="5" t="s">
        <v>3057</v>
      </c>
    </row>
    <row r="58" spans="1:9" ht="45">
      <c r="A58" s="347" t="s">
        <v>3290</v>
      </c>
      <c r="B58" s="347" t="s">
        <v>3039</v>
      </c>
      <c r="C58" s="413">
        <v>1</v>
      </c>
      <c r="D58" s="346" t="s">
        <v>72</v>
      </c>
      <c r="E58" s="346" t="s">
        <v>71</v>
      </c>
      <c r="F58" s="5" t="str">
        <f>UnitControlCenter!$B$8</f>
        <v>billion 2019 dollars / year</v>
      </c>
      <c r="G58" s="5" t="s">
        <v>3052</v>
      </c>
      <c r="H58" s="5" t="s">
        <v>3048</v>
      </c>
      <c r="I58" s="5" t="s">
        <v>3050</v>
      </c>
    </row>
    <row r="59" spans="1:9" ht="45">
      <c r="A59" s="347" t="s">
        <v>3290</v>
      </c>
      <c r="B59" s="347" t="s">
        <v>3040</v>
      </c>
      <c r="C59" s="413">
        <v>1</v>
      </c>
      <c r="D59" s="346" t="s">
        <v>72</v>
      </c>
      <c r="E59" s="346" t="s">
        <v>71</v>
      </c>
      <c r="F59" s="5" t="str">
        <f>UnitControlCenter!$B$8</f>
        <v>billion 2019 dollars / year</v>
      </c>
      <c r="G59" s="5" t="s">
        <v>3053</v>
      </c>
      <c r="H59" s="5" t="s">
        <v>3048</v>
      </c>
      <c r="I59" s="5" t="s">
        <v>3051</v>
      </c>
    </row>
    <row r="60" spans="1:9" ht="60">
      <c r="A60" s="347" t="s">
        <v>3290</v>
      </c>
      <c r="B60" s="347" t="s">
        <v>3041</v>
      </c>
      <c r="C60" s="413">
        <v>1</v>
      </c>
      <c r="D60" s="346" t="s">
        <v>72</v>
      </c>
      <c r="E60" s="346" t="s">
        <v>71</v>
      </c>
      <c r="F60" s="5" t="str">
        <f>UnitControlCenter!$B$8</f>
        <v>billion 2019 dollars / year</v>
      </c>
      <c r="G60" s="5" t="s">
        <v>3059</v>
      </c>
      <c r="H60" s="5" t="s">
        <v>3056</v>
      </c>
      <c r="I60" s="5" t="s">
        <v>3057</v>
      </c>
    </row>
    <row r="61" spans="1:9" ht="60">
      <c r="A61" s="347" t="s">
        <v>3290</v>
      </c>
      <c r="B61" s="347" t="s">
        <v>3042</v>
      </c>
      <c r="C61" s="413">
        <v>1</v>
      </c>
      <c r="D61" s="346" t="s">
        <v>72</v>
      </c>
      <c r="E61" s="346" t="s">
        <v>71</v>
      </c>
      <c r="F61" s="5" t="str">
        <f>UnitControlCenter!$B$8</f>
        <v>billion 2019 dollars / year</v>
      </c>
      <c r="G61" s="5" t="s">
        <v>3060</v>
      </c>
      <c r="H61" s="5" t="s">
        <v>3056</v>
      </c>
      <c r="I61" s="5" t="s">
        <v>3057</v>
      </c>
    </row>
    <row r="62" spans="1:9" ht="75">
      <c r="A62" s="347" t="s">
        <v>3290</v>
      </c>
      <c r="B62" s="347" t="s">
        <v>3043</v>
      </c>
      <c r="C62" s="413">
        <v>1</v>
      </c>
      <c r="D62" s="346" t="s">
        <v>72</v>
      </c>
      <c r="E62" s="346" t="s">
        <v>71</v>
      </c>
      <c r="F62" s="5" t="str">
        <f>UnitControlCenter!$B$8</f>
        <v>billion 2019 dollars / year</v>
      </c>
      <c r="G62" s="5" t="s">
        <v>3061</v>
      </c>
      <c r="H62" s="5" t="s">
        <v>3056</v>
      </c>
      <c r="I62" s="5" t="s">
        <v>3057</v>
      </c>
    </row>
    <row r="63" spans="1:9" ht="75">
      <c r="A63" s="347" t="s">
        <v>3290</v>
      </c>
      <c r="B63" s="347" t="s">
        <v>3067</v>
      </c>
      <c r="C63" s="413">
        <v>1</v>
      </c>
      <c r="D63" s="346" t="s">
        <v>72</v>
      </c>
      <c r="E63" s="346" t="s">
        <v>71</v>
      </c>
      <c r="F63" s="5" t="str">
        <f>UnitControlCenter!$B$8</f>
        <v>billion 2019 dollars / year</v>
      </c>
      <c r="G63" s="5" t="s">
        <v>3065</v>
      </c>
      <c r="H63" s="5" t="s">
        <v>3056</v>
      </c>
      <c r="I63" s="5" t="s">
        <v>3063</v>
      </c>
    </row>
    <row r="64" spans="1:9" ht="60.75" thickBot="1">
      <c r="A64" s="392" t="s">
        <v>3290</v>
      </c>
      <c r="B64" s="392" t="s">
        <v>3068</v>
      </c>
      <c r="C64" s="420">
        <v>1</v>
      </c>
      <c r="D64" s="393" t="s">
        <v>72</v>
      </c>
      <c r="E64" s="393" t="s">
        <v>71</v>
      </c>
      <c r="F64" s="396" t="str">
        <f>UnitControlCenter!$B$8</f>
        <v>billion 2019 dollars / year</v>
      </c>
      <c r="G64" s="396" t="s">
        <v>3066</v>
      </c>
      <c r="H64" s="396" t="s">
        <v>3056</v>
      </c>
      <c r="I64" s="396" t="s">
        <v>3064</v>
      </c>
    </row>
    <row r="65" spans="1:9">
      <c r="A65" s="347" t="s">
        <v>2569</v>
      </c>
      <c r="B65" s="347" t="s">
        <v>3332</v>
      </c>
      <c r="C65" s="413">
        <v>1</v>
      </c>
      <c r="D65" s="346" t="s">
        <v>70</v>
      </c>
      <c r="E65" s="346" t="s">
        <v>71</v>
      </c>
      <c r="F65" s="5" t="str">
        <f>UnitControlCenter!$B$11</f>
        <v>incidents / year</v>
      </c>
      <c r="G65" s="346" t="s">
        <v>3340</v>
      </c>
      <c r="I65" s="346"/>
    </row>
    <row r="66" spans="1:9" ht="30">
      <c r="A66" s="347" t="s">
        <v>2569</v>
      </c>
      <c r="B66" s="347" t="s">
        <v>2570</v>
      </c>
      <c r="C66" s="421">
        <v>1</v>
      </c>
      <c r="D66" s="346" t="s">
        <v>70</v>
      </c>
      <c r="E66" s="346" t="s">
        <v>71</v>
      </c>
      <c r="F66" s="8" t="str">
        <f>UnitControlCenter!$B$8</f>
        <v>billion 2019 dollars / year</v>
      </c>
      <c r="G66" s="346" t="s">
        <v>74</v>
      </c>
      <c r="H66" s="412"/>
      <c r="I66" s="346"/>
    </row>
    <row r="67" spans="1:9">
      <c r="A67" s="347" t="s">
        <v>2569</v>
      </c>
      <c r="B67" s="347" t="s">
        <v>3333</v>
      </c>
      <c r="C67" s="421">
        <v>1</v>
      </c>
      <c r="D67" s="346" t="s">
        <v>70</v>
      </c>
      <c r="E67" s="346" t="s">
        <v>71</v>
      </c>
      <c r="F67" s="5" t="str">
        <f>UnitControlCenter!$B$11</f>
        <v>incidents / year</v>
      </c>
      <c r="G67" s="346" t="s">
        <v>3341</v>
      </c>
      <c r="H67" s="412"/>
      <c r="I67" s="346"/>
    </row>
    <row r="68" spans="1:9" ht="30">
      <c r="A68" s="347" t="s">
        <v>2569</v>
      </c>
      <c r="B68" s="347" t="s">
        <v>3334</v>
      </c>
      <c r="C68" s="421">
        <v>1</v>
      </c>
      <c r="D68" s="346" t="s">
        <v>70</v>
      </c>
      <c r="E68" s="346" t="s">
        <v>71</v>
      </c>
      <c r="F68" s="5" t="str">
        <f>UnitControlCenter!$B$11</f>
        <v>incidents / year</v>
      </c>
      <c r="G68" s="346" t="s">
        <v>3342</v>
      </c>
      <c r="H68" s="412"/>
      <c r="I68" s="346"/>
    </row>
    <row r="69" spans="1:9">
      <c r="A69" s="347" t="s">
        <v>2569</v>
      </c>
      <c r="B69" s="347" t="s">
        <v>3347</v>
      </c>
      <c r="C69" s="421">
        <v>1</v>
      </c>
      <c r="D69" s="346" t="s">
        <v>70</v>
      </c>
      <c r="E69" s="346" t="s">
        <v>71</v>
      </c>
      <c r="F69" s="5" t="str">
        <f>UnitControlCenter!$B$11</f>
        <v>incidents / year</v>
      </c>
      <c r="G69" s="346" t="s">
        <v>3348</v>
      </c>
      <c r="H69" s="412"/>
      <c r="I69" s="346"/>
    </row>
    <row r="70" spans="1:9" ht="30">
      <c r="A70" s="347" t="s">
        <v>2569</v>
      </c>
      <c r="B70" s="347" t="s">
        <v>3335</v>
      </c>
      <c r="C70" s="421">
        <v>1</v>
      </c>
      <c r="D70" s="346" t="s">
        <v>70</v>
      </c>
      <c r="E70" s="346" t="s">
        <v>71</v>
      </c>
      <c r="F70" s="5" t="str">
        <f>UnitControlCenter!$B$11</f>
        <v>incidents / year</v>
      </c>
      <c r="G70" s="346" t="s">
        <v>3343</v>
      </c>
      <c r="H70" s="412"/>
      <c r="I70" s="346"/>
    </row>
    <row r="71" spans="1:9">
      <c r="A71" s="347" t="s">
        <v>2569</v>
      </c>
      <c r="B71" s="347" t="s">
        <v>3336</v>
      </c>
      <c r="C71" s="421">
        <v>1</v>
      </c>
      <c r="D71" s="346" t="s">
        <v>70</v>
      </c>
      <c r="E71" s="346" t="s">
        <v>71</v>
      </c>
      <c r="F71" s="5" t="str">
        <f>UnitControlCenter!$B$11</f>
        <v>incidents / year</v>
      </c>
      <c r="G71" s="346" t="s">
        <v>3344</v>
      </c>
      <c r="H71" s="412"/>
      <c r="I71" s="346"/>
    </row>
    <row r="72" spans="1:9">
      <c r="A72" s="347" t="s">
        <v>2569</v>
      </c>
      <c r="B72" s="347" t="s">
        <v>3337</v>
      </c>
      <c r="C72" s="421">
        <v>1</v>
      </c>
      <c r="D72" s="346" t="s">
        <v>70</v>
      </c>
      <c r="E72" s="346" t="s">
        <v>71</v>
      </c>
      <c r="F72" s="5" t="str">
        <f>UnitControlCenter!$B$11</f>
        <v>incidents / year</v>
      </c>
      <c r="G72" s="346" t="s">
        <v>3345</v>
      </c>
      <c r="H72" s="412"/>
      <c r="I72" s="346"/>
    </row>
    <row r="73" spans="1:9" ht="30.75" thickBot="1">
      <c r="A73" s="392" t="s">
        <v>2569</v>
      </c>
      <c r="B73" s="392" t="s">
        <v>3338</v>
      </c>
      <c r="C73" s="420">
        <v>1</v>
      </c>
      <c r="D73" s="393" t="s">
        <v>70</v>
      </c>
      <c r="E73" s="393" t="s">
        <v>71</v>
      </c>
      <c r="F73" s="396" t="str">
        <f>UnitControlCenter!$B$11</f>
        <v>incidents / year</v>
      </c>
      <c r="G73" s="393" t="s">
        <v>3346</v>
      </c>
      <c r="H73" s="394"/>
      <c r="I73" s="393"/>
    </row>
    <row r="74" spans="1:9" ht="135">
      <c r="A74" s="347" t="s">
        <v>2786</v>
      </c>
      <c r="B74" s="347" t="s">
        <v>2571</v>
      </c>
      <c r="C74" s="413">
        <v>1</v>
      </c>
      <c r="D74" s="346" t="s">
        <v>72</v>
      </c>
      <c r="E74" s="346" t="s">
        <v>73</v>
      </c>
      <c r="F74" s="5" t="str">
        <f>UnitControlCenter!$B$15</f>
        <v>terawatt-hours (TWh) / year</v>
      </c>
      <c r="G74" s="346" t="s">
        <v>2826</v>
      </c>
      <c r="H74" s="81" t="s">
        <v>2827</v>
      </c>
      <c r="I74" s="346" t="s">
        <v>2834</v>
      </c>
    </row>
    <row r="75" spans="1:9" ht="165">
      <c r="A75" s="347" t="s">
        <v>2786</v>
      </c>
      <c r="B75" s="347" t="s">
        <v>2572</v>
      </c>
      <c r="C75" s="413">
        <v>1</v>
      </c>
      <c r="D75" s="346" t="s">
        <v>72</v>
      </c>
      <c r="E75" s="346" t="s">
        <v>71</v>
      </c>
      <c r="F75" s="5" t="str">
        <f>UnitControlCenter!$B$15</f>
        <v>terawatt-hours (TWh) / year</v>
      </c>
      <c r="G75" s="346" t="s">
        <v>2828</v>
      </c>
      <c r="H75" s="81" t="s">
        <v>2829</v>
      </c>
      <c r="I75" s="346" t="s">
        <v>2835</v>
      </c>
    </row>
    <row r="76" spans="1:9" ht="135">
      <c r="A76" s="347" t="s">
        <v>2786</v>
      </c>
      <c r="B76" s="347" t="s">
        <v>2573</v>
      </c>
      <c r="C76" s="413">
        <v>1</v>
      </c>
      <c r="D76" s="346" t="s">
        <v>72</v>
      </c>
      <c r="E76" s="346" t="s">
        <v>73</v>
      </c>
      <c r="F76" s="5" t="str">
        <f>UnitControlCenter!$B$16</f>
        <v>gigawatts (GW) / year</v>
      </c>
      <c r="G76" s="346" t="s">
        <v>2830</v>
      </c>
      <c r="H76" s="81" t="s">
        <v>2831</v>
      </c>
      <c r="I76" s="346" t="s">
        <v>2836</v>
      </c>
    </row>
    <row r="77" spans="1:9" ht="150">
      <c r="A77" s="347" t="s">
        <v>2786</v>
      </c>
      <c r="B77" s="347" t="s">
        <v>2574</v>
      </c>
      <c r="C77" s="413">
        <v>1</v>
      </c>
      <c r="D77" s="346" t="s">
        <v>72</v>
      </c>
      <c r="E77" s="346" t="s">
        <v>71</v>
      </c>
      <c r="F77" s="5" t="str">
        <f>UnitControlCenter!$B$16</f>
        <v>gigawatts (GW) / year</v>
      </c>
      <c r="G77" s="346" t="s">
        <v>2832</v>
      </c>
      <c r="H77" s="81" t="s">
        <v>2833</v>
      </c>
      <c r="I77" s="346" t="s">
        <v>2837</v>
      </c>
    </row>
    <row r="78" spans="1:9" ht="45.75" thickBot="1">
      <c r="A78" s="392" t="s">
        <v>2786</v>
      </c>
      <c r="B78" s="392" t="s">
        <v>2787</v>
      </c>
      <c r="C78" s="420">
        <v>1</v>
      </c>
      <c r="D78" s="393" t="s">
        <v>72</v>
      </c>
      <c r="E78" s="393" t="s">
        <v>73</v>
      </c>
      <c r="F78" s="396" t="str">
        <f>UnitControlCenter!$B$15</f>
        <v>terawatt-hours (TWh) / year</v>
      </c>
      <c r="G78" s="393" t="s">
        <v>3255</v>
      </c>
      <c r="H78" s="393" t="s">
        <v>3256</v>
      </c>
      <c r="I78" s="393" t="s">
        <v>2838</v>
      </c>
    </row>
    <row r="79" spans="1:9" ht="120">
      <c r="A79" s="347" t="s">
        <v>2779</v>
      </c>
      <c r="B79" s="347" t="s">
        <v>2575</v>
      </c>
      <c r="C79" s="413">
        <v>1</v>
      </c>
      <c r="D79" s="346" t="s">
        <v>72</v>
      </c>
      <c r="E79" s="346" t="s">
        <v>2593</v>
      </c>
      <c r="F79" s="5" t="str">
        <f>UnitControlCenter!$B$17</f>
        <v>2019 dollars / megawatt-hour (MWh)</v>
      </c>
      <c r="G79" s="346" t="s">
        <v>2839</v>
      </c>
      <c r="H79" s="81" t="s">
        <v>2840</v>
      </c>
      <c r="I79" s="346" t="s">
        <v>2841</v>
      </c>
    </row>
    <row r="80" spans="1:9" ht="30">
      <c r="A80" s="347" t="s">
        <v>2779</v>
      </c>
      <c r="B80" s="347" t="s">
        <v>2576</v>
      </c>
      <c r="C80" s="413">
        <v>1</v>
      </c>
      <c r="D80" s="346" t="s">
        <v>72</v>
      </c>
      <c r="E80" s="346" t="s">
        <v>73</v>
      </c>
      <c r="F80" s="5" t="str">
        <f>UnitControlCenter!$B$15</f>
        <v>terawatt-hours (TWh) / year</v>
      </c>
      <c r="G80" s="346" t="s">
        <v>3169</v>
      </c>
      <c r="H80" s="81" t="s">
        <v>3170</v>
      </c>
      <c r="I80" s="346" t="s">
        <v>3171</v>
      </c>
    </row>
    <row r="81" spans="1:9" ht="105">
      <c r="A81" s="347" t="s">
        <v>2779</v>
      </c>
      <c r="B81" s="347" t="s">
        <v>2780</v>
      </c>
      <c r="C81" s="413">
        <v>1</v>
      </c>
      <c r="D81" s="346" t="s">
        <v>72</v>
      </c>
      <c r="E81" s="346" t="s">
        <v>73</v>
      </c>
      <c r="F81" s="5" t="str">
        <f>UnitControlCenter!$B$18</f>
        <v>cubic km / yr</v>
      </c>
      <c r="G81" s="346" t="s">
        <v>2842</v>
      </c>
      <c r="H81" s="81" t="s">
        <v>2843</v>
      </c>
      <c r="I81" s="346" t="s">
        <v>2844</v>
      </c>
    </row>
    <row r="82" spans="1:9" ht="120.75" thickBot="1">
      <c r="A82" s="392" t="s">
        <v>2779</v>
      </c>
      <c r="B82" s="392" t="s">
        <v>2781</v>
      </c>
      <c r="C82" s="420">
        <v>1</v>
      </c>
      <c r="D82" s="393" t="s">
        <v>72</v>
      </c>
      <c r="E82" s="393" t="s">
        <v>73</v>
      </c>
      <c r="F82" s="396" t="str">
        <f>UnitControlCenter!$B$18</f>
        <v>cubic km / yr</v>
      </c>
      <c r="G82" s="393" t="s">
        <v>2845</v>
      </c>
      <c r="H82" s="394" t="s">
        <v>2846</v>
      </c>
      <c r="I82" s="393" t="s">
        <v>2847</v>
      </c>
    </row>
    <row r="83" spans="1:9" ht="90">
      <c r="A83" s="347" t="s">
        <v>3129</v>
      </c>
      <c r="B83" s="347" t="s">
        <v>3130</v>
      </c>
      <c r="C83" s="413">
        <v>1</v>
      </c>
      <c r="D83" s="346" t="s">
        <v>72</v>
      </c>
      <c r="E83" s="346" t="s">
        <v>73</v>
      </c>
      <c r="F83" s="5" t="str">
        <f>UnitControlCenter!$B$21</f>
        <v>million vehicles / year</v>
      </c>
      <c r="G83" s="346" t="s">
        <v>2968</v>
      </c>
      <c r="H83" s="346" t="s">
        <v>2969</v>
      </c>
      <c r="I83" s="346" t="s">
        <v>2970</v>
      </c>
    </row>
    <row r="84" spans="1:9" ht="90">
      <c r="A84" s="347" t="s">
        <v>3129</v>
      </c>
      <c r="B84" s="347" t="s">
        <v>3131</v>
      </c>
      <c r="C84" s="413">
        <v>1</v>
      </c>
      <c r="D84" s="346" t="s">
        <v>72</v>
      </c>
      <c r="E84" s="346" t="s">
        <v>73</v>
      </c>
      <c r="F84" s="5" t="str">
        <f>UnitControlCenter!$B$22</f>
        <v>thousand vehicles / year</v>
      </c>
      <c r="G84" s="346" t="s">
        <v>2971</v>
      </c>
      <c r="H84" s="346" t="s">
        <v>2972</v>
      </c>
      <c r="I84" s="346" t="s">
        <v>2973</v>
      </c>
    </row>
    <row r="85" spans="1:9" ht="90">
      <c r="A85" s="347" t="s">
        <v>3129</v>
      </c>
      <c r="B85" s="347" t="s">
        <v>3132</v>
      </c>
      <c r="C85" s="413">
        <v>1</v>
      </c>
      <c r="D85" s="346" t="s">
        <v>72</v>
      </c>
      <c r="E85" s="346" t="s">
        <v>73</v>
      </c>
      <c r="F85" s="5" t="str">
        <f>UnitControlCenter!$B$22</f>
        <v>thousand vehicles / year</v>
      </c>
      <c r="G85" s="346" t="s">
        <v>2974</v>
      </c>
      <c r="H85" s="346" t="s">
        <v>2969</v>
      </c>
      <c r="I85" s="346" t="s">
        <v>2970</v>
      </c>
    </row>
    <row r="86" spans="1:9" ht="90">
      <c r="A86" s="347" t="s">
        <v>3129</v>
      </c>
      <c r="B86" s="347" t="s">
        <v>3133</v>
      </c>
      <c r="C86" s="413">
        <v>1</v>
      </c>
      <c r="D86" s="346" t="s">
        <v>72</v>
      </c>
      <c r="E86" s="346" t="s">
        <v>73</v>
      </c>
      <c r="F86" s="5" t="str">
        <f>UnitControlCenter!$B$22</f>
        <v>thousand vehicles / year</v>
      </c>
      <c r="G86" s="346" t="s">
        <v>2975</v>
      </c>
      <c r="H86" s="346" t="s">
        <v>2972</v>
      </c>
      <c r="I86" s="346" t="s">
        <v>2973</v>
      </c>
    </row>
    <row r="87" spans="1:9" ht="30">
      <c r="A87" s="347" t="s">
        <v>3129</v>
      </c>
      <c r="B87" s="347" t="s">
        <v>3134</v>
      </c>
      <c r="C87" s="413">
        <v>1</v>
      </c>
      <c r="D87" s="346" t="s">
        <v>72</v>
      </c>
      <c r="E87" s="346" t="s">
        <v>73</v>
      </c>
      <c r="F87" s="5" t="str">
        <f>UnitControlCenter!$B$22</f>
        <v>thousand vehicles / year</v>
      </c>
      <c r="G87" s="346" t="s">
        <v>2848</v>
      </c>
      <c r="H87" s="346" t="s">
        <v>2849</v>
      </c>
      <c r="I87" s="346" t="s">
        <v>2952</v>
      </c>
    </row>
    <row r="88" spans="1:9" ht="75">
      <c r="A88" s="347" t="s">
        <v>3129</v>
      </c>
      <c r="B88" s="347" t="s">
        <v>3135</v>
      </c>
      <c r="C88" s="413">
        <v>1</v>
      </c>
      <c r="D88" s="346" t="s">
        <v>72</v>
      </c>
      <c r="E88" s="346" t="s">
        <v>73</v>
      </c>
      <c r="F88" s="5" t="str">
        <f>UnitControlCenter!$B$23</f>
        <v>million vehicles</v>
      </c>
      <c r="G88" s="346" t="s">
        <v>2976</v>
      </c>
      <c r="H88" s="346" t="s">
        <v>2969</v>
      </c>
      <c r="I88" s="346" t="s">
        <v>2970</v>
      </c>
    </row>
    <row r="89" spans="1:9" ht="90">
      <c r="A89" s="347" t="s">
        <v>3129</v>
      </c>
      <c r="B89" s="347" t="s">
        <v>3136</v>
      </c>
      <c r="C89" s="413">
        <v>1</v>
      </c>
      <c r="D89" s="346" t="s">
        <v>72</v>
      </c>
      <c r="E89" s="346" t="s">
        <v>73</v>
      </c>
      <c r="F89" s="5" t="str">
        <f>UnitControlCenter!$B$24</f>
        <v>thousand vehicles</v>
      </c>
      <c r="G89" s="346" t="s">
        <v>3253</v>
      </c>
      <c r="H89" s="346" t="s">
        <v>2972</v>
      </c>
      <c r="I89" s="346" t="s">
        <v>2973</v>
      </c>
    </row>
    <row r="90" spans="1:9" ht="75">
      <c r="A90" s="347" t="s">
        <v>3129</v>
      </c>
      <c r="B90" s="347" t="s">
        <v>3137</v>
      </c>
      <c r="C90" s="413">
        <v>1</v>
      </c>
      <c r="D90" s="346" t="s">
        <v>72</v>
      </c>
      <c r="E90" s="346" t="s">
        <v>73</v>
      </c>
      <c r="F90" s="5" t="str">
        <f>UnitControlCenter!$B$23</f>
        <v>million vehicles</v>
      </c>
      <c r="G90" s="346" t="s">
        <v>2977</v>
      </c>
      <c r="H90" s="346" t="s">
        <v>2969</v>
      </c>
      <c r="I90" s="346" t="s">
        <v>2970</v>
      </c>
    </row>
    <row r="91" spans="1:9" ht="75">
      <c r="A91" s="347" t="s">
        <v>3129</v>
      </c>
      <c r="B91" s="347" t="s">
        <v>3138</v>
      </c>
      <c r="C91" s="413">
        <v>1</v>
      </c>
      <c r="D91" s="346" t="s">
        <v>72</v>
      </c>
      <c r="E91" s="346" t="s">
        <v>73</v>
      </c>
      <c r="F91" s="5" t="str">
        <f>UnitControlCenter!$B$23</f>
        <v>million vehicles</v>
      </c>
      <c r="G91" s="346" t="s">
        <v>2978</v>
      </c>
      <c r="H91" s="346" t="s">
        <v>2972</v>
      </c>
      <c r="I91" s="346" t="s">
        <v>2973</v>
      </c>
    </row>
    <row r="92" spans="1:9" ht="30.75" thickBot="1">
      <c r="A92" s="392" t="s">
        <v>3129</v>
      </c>
      <c r="B92" s="392" t="s">
        <v>3139</v>
      </c>
      <c r="C92" s="420">
        <v>1</v>
      </c>
      <c r="D92" s="393" t="s">
        <v>72</v>
      </c>
      <c r="E92" s="393" t="s">
        <v>73</v>
      </c>
      <c r="F92" s="396" t="str">
        <f>UnitControlCenter!$B$23</f>
        <v>million vehicles</v>
      </c>
      <c r="G92" s="393" t="s">
        <v>2953</v>
      </c>
      <c r="H92" s="393" t="s">
        <v>2849</v>
      </c>
      <c r="I92" s="393" t="s">
        <v>2952</v>
      </c>
    </row>
    <row r="93" spans="1:9" ht="150">
      <c r="A93" s="347" t="s">
        <v>3286</v>
      </c>
      <c r="B93" s="347" t="s">
        <v>2579</v>
      </c>
      <c r="C93" s="413">
        <v>1</v>
      </c>
      <c r="D93" s="346" t="s">
        <v>72</v>
      </c>
      <c r="E93" s="346" t="s">
        <v>73</v>
      </c>
      <c r="F93" s="5" t="str">
        <f>UnitControlCenter!$B$3</f>
        <v>million metric tons / year</v>
      </c>
      <c r="G93" s="346" t="s">
        <v>2954</v>
      </c>
      <c r="H93" s="346" t="s">
        <v>3168</v>
      </c>
      <c r="I93" s="346" t="s">
        <v>2955</v>
      </c>
    </row>
    <row r="94" spans="1:9" ht="105">
      <c r="A94" s="347" t="s">
        <v>3286</v>
      </c>
      <c r="B94" s="347" t="s">
        <v>2580</v>
      </c>
      <c r="C94" s="413">
        <v>1</v>
      </c>
      <c r="D94" s="346" t="s">
        <v>72</v>
      </c>
      <c r="E94" s="346" t="s">
        <v>73</v>
      </c>
      <c r="F94" s="5" t="str">
        <f>UnitControlCenter!$B$25</f>
        <v>quads / year</v>
      </c>
      <c r="G94" s="346" t="s">
        <v>3167</v>
      </c>
      <c r="H94" s="346" t="s">
        <v>2979</v>
      </c>
      <c r="I94" s="346" t="s">
        <v>2980</v>
      </c>
    </row>
    <row r="95" spans="1:9" ht="135">
      <c r="A95" s="347" t="s">
        <v>3286</v>
      </c>
      <c r="B95" s="347" t="s">
        <v>2635</v>
      </c>
      <c r="C95" s="421">
        <v>1</v>
      </c>
      <c r="D95" s="346" t="s">
        <v>72</v>
      </c>
      <c r="E95" s="346" t="s">
        <v>73</v>
      </c>
      <c r="F95" s="8" t="str">
        <f>UnitControlCenter!$B$25</f>
        <v>quads / year</v>
      </c>
      <c r="G95" s="346" t="s">
        <v>2956</v>
      </c>
      <c r="H95" s="346" t="s">
        <v>3168</v>
      </c>
      <c r="I95" s="346" t="s">
        <v>2955</v>
      </c>
    </row>
    <row r="96" spans="1:9" ht="45">
      <c r="A96" s="347" t="s">
        <v>3286</v>
      </c>
      <c r="B96" s="347" t="s">
        <v>3287</v>
      </c>
      <c r="C96" s="421">
        <v>1</v>
      </c>
      <c r="D96" s="346" t="s">
        <v>72</v>
      </c>
      <c r="E96" s="346" t="s">
        <v>73</v>
      </c>
      <c r="F96" s="8" t="str">
        <f>UnitControlCenter!$B$19</f>
        <v>trillion passenger-miles / year</v>
      </c>
      <c r="G96" s="346" t="s">
        <v>2594</v>
      </c>
      <c r="H96" s="412" t="s">
        <v>2910</v>
      </c>
      <c r="I96" s="346" t="s">
        <v>2911</v>
      </c>
    </row>
    <row r="97" spans="1:9" ht="45.75" thickBot="1">
      <c r="A97" s="392" t="s">
        <v>3286</v>
      </c>
      <c r="B97" s="392" t="s">
        <v>3288</v>
      </c>
      <c r="C97" s="420">
        <v>1</v>
      </c>
      <c r="D97" s="393" t="s">
        <v>72</v>
      </c>
      <c r="E97" s="393" t="s">
        <v>73</v>
      </c>
      <c r="F97" s="396" t="str">
        <f>UnitControlCenter!$B$20</f>
        <v>trillion freight ton-miles / year</v>
      </c>
      <c r="G97" s="393" t="s">
        <v>2949</v>
      </c>
      <c r="H97" s="394" t="s">
        <v>2950</v>
      </c>
      <c r="I97" s="393" t="s">
        <v>2951</v>
      </c>
    </row>
    <row r="98" spans="1:9" ht="60">
      <c r="A98" s="349" t="s">
        <v>2581</v>
      </c>
      <c r="B98" s="347" t="s">
        <v>3116</v>
      </c>
      <c r="C98" s="413">
        <v>1</v>
      </c>
      <c r="D98" s="346" t="s">
        <v>72</v>
      </c>
      <c r="E98" s="346" t="s">
        <v>73</v>
      </c>
      <c r="F98" s="5" t="str">
        <f>UnitControlCenter!$B$25</f>
        <v>quads / year</v>
      </c>
      <c r="G98" s="346" t="s">
        <v>2961</v>
      </c>
      <c r="H98" s="81" t="s">
        <v>2958</v>
      </c>
      <c r="I98" s="346" t="s">
        <v>2959</v>
      </c>
    </row>
    <row r="99" spans="1:9" ht="90">
      <c r="A99" s="349" t="s">
        <v>2581</v>
      </c>
      <c r="B99" s="347" t="s">
        <v>3117</v>
      </c>
      <c r="C99" s="413">
        <v>1</v>
      </c>
      <c r="D99" s="346" t="s">
        <v>72</v>
      </c>
      <c r="E99" s="346" t="s">
        <v>73</v>
      </c>
      <c r="F99" s="5" t="str">
        <f>UnitControlCenter!$B$25</f>
        <v>quads / year</v>
      </c>
      <c r="G99" s="346" t="s">
        <v>3113</v>
      </c>
      <c r="H99" s="81" t="s">
        <v>3114</v>
      </c>
      <c r="I99" s="346" t="s">
        <v>3115</v>
      </c>
    </row>
    <row r="100" spans="1:9" ht="75">
      <c r="A100" s="349" t="s">
        <v>2581</v>
      </c>
      <c r="B100" s="347" t="s">
        <v>3118</v>
      </c>
      <c r="C100" s="413">
        <v>1</v>
      </c>
      <c r="D100" s="346" t="s">
        <v>72</v>
      </c>
      <c r="E100" s="346" t="s">
        <v>73</v>
      </c>
      <c r="F100" s="5" t="str">
        <f>UnitControlCenter!$B$25</f>
        <v>quads / year</v>
      </c>
      <c r="G100" s="346" t="s">
        <v>3120</v>
      </c>
      <c r="H100" s="81" t="s">
        <v>2958</v>
      </c>
      <c r="I100" s="346" t="s">
        <v>2959</v>
      </c>
    </row>
    <row r="101" spans="1:9" ht="120.75" thickBot="1">
      <c r="A101" s="395" t="s">
        <v>2581</v>
      </c>
      <c r="B101" s="392" t="s">
        <v>3119</v>
      </c>
      <c r="C101" s="420">
        <v>1</v>
      </c>
      <c r="D101" s="393" t="s">
        <v>72</v>
      </c>
      <c r="E101" s="393" t="s">
        <v>73</v>
      </c>
      <c r="F101" s="396" t="str">
        <f>UnitControlCenter!$B$25</f>
        <v>quads / year</v>
      </c>
      <c r="G101" s="393" t="s">
        <v>3121</v>
      </c>
      <c r="H101" s="394" t="s">
        <v>3114</v>
      </c>
      <c r="I101" s="393" t="s">
        <v>3115</v>
      </c>
    </row>
    <row r="102" spans="1:9" ht="75">
      <c r="A102" s="349" t="s">
        <v>3234</v>
      </c>
      <c r="B102" s="347" t="s">
        <v>2631</v>
      </c>
      <c r="C102" s="413">
        <v>1</v>
      </c>
      <c r="D102" s="346" t="s">
        <v>72</v>
      </c>
      <c r="E102" s="346" t="s">
        <v>73</v>
      </c>
      <c r="F102" s="5" t="str">
        <f>UnitControlCenter!$B$3</f>
        <v>million metric tons / year</v>
      </c>
      <c r="G102" s="346" t="s">
        <v>2957</v>
      </c>
      <c r="H102" s="81" t="s">
        <v>2958</v>
      </c>
      <c r="I102" s="346" t="s">
        <v>2959</v>
      </c>
    </row>
    <row r="103" spans="1:9" ht="45">
      <c r="A103" s="349" t="s">
        <v>3234</v>
      </c>
      <c r="B103" s="347" t="s">
        <v>2632</v>
      </c>
      <c r="C103" s="413">
        <v>1</v>
      </c>
      <c r="D103" s="346" t="s">
        <v>72</v>
      </c>
      <c r="E103" s="346" t="s">
        <v>73</v>
      </c>
      <c r="F103" s="5" t="str">
        <f>UnitControlCenter!$B$3</f>
        <v>million metric tons / year</v>
      </c>
      <c r="G103" s="346" t="s">
        <v>2966</v>
      </c>
      <c r="H103" s="81" t="s">
        <v>2964</v>
      </c>
      <c r="I103" s="346" t="s">
        <v>2965</v>
      </c>
    </row>
    <row r="104" spans="1:9" ht="75">
      <c r="A104" s="349" t="s">
        <v>3234</v>
      </c>
      <c r="B104" s="347" t="s">
        <v>2633</v>
      </c>
      <c r="C104" s="413">
        <v>1</v>
      </c>
      <c r="D104" s="346" t="s">
        <v>72</v>
      </c>
      <c r="E104" s="346" t="s">
        <v>73</v>
      </c>
      <c r="F104" s="5" t="str">
        <f>UnitControlCenter!$B$3</f>
        <v>million metric tons / year</v>
      </c>
      <c r="G104" s="346" t="s">
        <v>2960</v>
      </c>
      <c r="H104" s="81" t="s">
        <v>2958</v>
      </c>
      <c r="I104" s="346" t="s">
        <v>2959</v>
      </c>
    </row>
    <row r="105" spans="1:9" ht="45">
      <c r="A105" s="349" t="s">
        <v>3234</v>
      </c>
      <c r="B105" s="347" t="s">
        <v>2634</v>
      </c>
      <c r="C105" s="421">
        <v>1</v>
      </c>
      <c r="D105" s="346" t="s">
        <v>72</v>
      </c>
      <c r="E105" s="346" t="s">
        <v>73</v>
      </c>
      <c r="F105" s="8" t="str">
        <f>UnitControlCenter!$B$3</f>
        <v>million metric tons / year</v>
      </c>
      <c r="G105" s="346" t="s">
        <v>2967</v>
      </c>
      <c r="H105" s="412" t="s">
        <v>2964</v>
      </c>
      <c r="I105" s="346" t="s">
        <v>2965</v>
      </c>
    </row>
    <row r="106" spans="1:9" s="412" customFormat="1" ht="90">
      <c r="A106" s="349" t="s">
        <v>3234</v>
      </c>
      <c r="B106" s="347" t="s">
        <v>3232</v>
      </c>
      <c r="C106" s="421">
        <v>1</v>
      </c>
      <c r="D106" s="346" t="s">
        <v>72</v>
      </c>
      <c r="E106" s="346" t="s">
        <v>73</v>
      </c>
      <c r="F106" s="8" t="str">
        <f>UnitControlCenter!$B$3</f>
        <v>million metric tons / year</v>
      </c>
      <c r="G106" s="346" t="s">
        <v>3237</v>
      </c>
      <c r="H106" s="81" t="s">
        <v>2958</v>
      </c>
      <c r="I106" s="346" t="s">
        <v>2959</v>
      </c>
    </row>
    <row r="107" spans="1:9" ht="45.75" thickBot="1">
      <c r="A107" s="395" t="s">
        <v>3234</v>
      </c>
      <c r="B107" s="392" t="s">
        <v>3233</v>
      </c>
      <c r="C107" s="420">
        <v>1</v>
      </c>
      <c r="D107" s="393" t="s">
        <v>72</v>
      </c>
      <c r="E107" s="393" t="s">
        <v>73</v>
      </c>
      <c r="F107" s="396" t="str">
        <f>UnitControlCenter!$B$3</f>
        <v>million metric tons / year</v>
      </c>
      <c r="G107" s="393" t="s">
        <v>3282</v>
      </c>
      <c r="H107" s="394" t="s">
        <v>3235</v>
      </c>
      <c r="I107" s="393" t="s">
        <v>3236</v>
      </c>
    </row>
    <row r="108" spans="1:9" ht="60">
      <c r="A108" s="349" t="s">
        <v>2582</v>
      </c>
      <c r="B108" s="347" t="s">
        <v>2583</v>
      </c>
      <c r="C108" s="421">
        <v>1</v>
      </c>
      <c r="D108" s="346" t="s">
        <v>72</v>
      </c>
      <c r="E108" s="346" t="s">
        <v>73</v>
      </c>
      <c r="F108" s="5" t="str">
        <f>UnitControlCenter!$B$25</f>
        <v>quads / year</v>
      </c>
      <c r="G108" s="346" t="s">
        <v>2597</v>
      </c>
      <c r="H108" s="81" t="s">
        <v>2598</v>
      </c>
      <c r="I108" s="346" t="s">
        <v>2942</v>
      </c>
    </row>
    <row r="109" spans="1:9" ht="30">
      <c r="A109" s="349" t="s">
        <v>2582</v>
      </c>
      <c r="B109" s="347" t="s">
        <v>2584</v>
      </c>
      <c r="C109" s="421">
        <v>1</v>
      </c>
      <c r="D109" s="346" t="s">
        <v>72</v>
      </c>
      <c r="E109" s="346" t="s">
        <v>73</v>
      </c>
      <c r="F109" s="5" t="str">
        <f>UnitControlCenter!$B$25</f>
        <v>quads / year</v>
      </c>
      <c r="G109" s="346" t="s">
        <v>2615</v>
      </c>
      <c r="H109" s="81" t="s">
        <v>2599</v>
      </c>
      <c r="I109" s="346" t="s">
        <v>2600</v>
      </c>
    </row>
    <row r="110" spans="1:9" ht="90.75" thickBot="1">
      <c r="A110" s="395" t="s">
        <v>2582</v>
      </c>
      <c r="B110" s="392" t="s">
        <v>2585</v>
      </c>
      <c r="C110" s="420">
        <v>1</v>
      </c>
      <c r="D110" s="393" t="s">
        <v>72</v>
      </c>
      <c r="E110" s="393" t="s">
        <v>73</v>
      </c>
      <c r="F110" s="396" t="str">
        <f>UnitControlCenter!$B$25</f>
        <v>quads / year</v>
      </c>
      <c r="G110" s="393" t="s">
        <v>2989</v>
      </c>
      <c r="H110" s="394" t="s">
        <v>2991</v>
      </c>
      <c r="I110" s="393" t="s">
        <v>2990</v>
      </c>
    </row>
    <row r="111" spans="1:9" ht="105">
      <c r="A111" s="347" t="s">
        <v>2664</v>
      </c>
      <c r="B111" s="347" t="s">
        <v>2665</v>
      </c>
      <c r="C111" s="421">
        <v>1</v>
      </c>
      <c r="D111" s="346" t="s">
        <v>72</v>
      </c>
      <c r="E111" s="346" t="s">
        <v>73</v>
      </c>
      <c r="F111" s="5" t="str">
        <f>UnitControlCenter!$B$25</f>
        <v>quads / year</v>
      </c>
      <c r="G111" s="346" t="s">
        <v>3009</v>
      </c>
      <c r="H111" s="346" t="s">
        <v>3010</v>
      </c>
      <c r="I111" s="346" t="s">
        <v>3011</v>
      </c>
    </row>
    <row r="112" spans="1:9" ht="60">
      <c r="A112" s="347" t="s">
        <v>2664</v>
      </c>
      <c r="B112" s="347" t="s">
        <v>2666</v>
      </c>
      <c r="C112" s="421">
        <v>1</v>
      </c>
      <c r="D112" s="346" t="s">
        <v>72</v>
      </c>
      <c r="E112" s="346" t="s">
        <v>73</v>
      </c>
      <c r="F112" s="5" t="str">
        <f>UnitControlCenter!$B$25</f>
        <v>quads / year</v>
      </c>
      <c r="G112" s="346" t="s">
        <v>3162</v>
      </c>
      <c r="H112" s="346" t="s">
        <v>3163</v>
      </c>
      <c r="I112" s="346" t="s">
        <v>3164</v>
      </c>
    </row>
    <row r="113" spans="1:9">
      <c r="A113" s="347" t="s">
        <v>2664</v>
      </c>
      <c r="B113" s="347" t="s">
        <v>3302</v>
      </c>
      <c r="C113" s="421">
        <v>0</v>
      </c>
      <c r="D113" s="346" t="s">
        <v>70</v>
      </c>
      <c r="E113" s="346" t="s">
        <v>71</v>
      </c>
      <c r="F113" s="2" t="str">
        <f>UnitControlCenter!$B$26</f>
        <v>thousand BTU / 2019 dollar</v>
      </c>
      <c r="G113" s="346" t="s">
        <v>3248</v>
      </c>
      <c r="H113" s="346"/>
      <c r="I113" s="346"/>
    </row>
    <row r="114" spans="1:9">
      <c r="A114" s="347" t="s">
        <v>2664</v>
      </c>
      <c r="B114" s="347" t="s">
        <v>2667</v>
      </c>
      <c r="C114" s="421">
        <v>1</v>
      </c>
      <c r="D114" s="346" t="s">
        <v>70</v>
      </c>
      <c r="E114" s="346" t="s">
        <v>71</v>
      </c>
      <c r="F114" s="5" t="str">
        <f>UnitControlCenter!$B$15</f>
        <v>terawatt-hours (TWh) / year</v>
      </c>
      <c r="G114" s="346" t="s">
        <v>2535</v>
      </c>
      <c r="I114" s="346"/>
    </row>
    <row r="115" spans="1:9">
      <c r="A115" s="347" t="s">
        <v>2664</v>
      </c>
      <c r="B115" s="347" t="s">
        <v>2668</v>
      </c>
      <c r="C115" s="421">
        <v>1</v>
      </c>
      <c r="D115" s="346" t="s">
        <v>70</v>
      </c>
      <c r="E115" s="346" t="s">
        <v>71</v>
      </c>
      <c r="F115" s="5" t="str">
        <f>UnitControlCenter!$B$27</f>
        <v>millions of short tons / year</v>
      </c>
      <c r="G115" s="346" t="s">
        <v>2534</v>
      </c>
      <c r="I115" s="346"/>
    </row>
    <row r="116" spans="1:9">
      <c r="A116" s="347" t="s">
        <v>2664</v>
      </c>
      <c r="B116" s="347" t="s">
        <v>2669</v>
      </c>
      <c r="C116" s="421">
        <v>1</v>
      </c>
      <c r="D116" s="346" t="s">
        <v>70</v>
      </c>
      <c r="E116" s="346" t="s">
        <v>71</v>
      </c>
      <c r="F116" s="5" t="str">
        <f>UnitControlCenter!$B$27</f>
        <v>millions of short tons / year</v>
      </c>
      <c r="G116" s="346" t="s">
        <v>2533</v>
      </c>
      <c r="I116" s="346"/>
    </row>
    <row r="117" spans="1:9">
      <c r="A117" s="347" t="s">
        <v>2664</v>
      </c>
      <c r="B117" s="347" t="s">
        <v>2670</v>
      </c>
      <c r="C117" s="421">
        <v>1</v>
      </c>
      <c r="D117" s="346" t="s">
        <v>70</v>
      </c>
      <c r="E117" s="346" t="s">
        <v>71</v>
      </c>
      <c r="F117" s="5" t="str">
        <f>UnitControlCenter!$B$28</f>
        <v>trillion cubic feet / year</v>
      </c>
      <c r="G117" s="346" t="s">
        <v>2532</v>
      </c>
      <c r="I117" s="346"/>
    </row>
    <row r="118" spans="1:9" ht="30">
      <c r="A118" s="347" t="s">
        <v>2664</v>
      </c>
      <c r="B118" s="347" t="s">
        <v>2671</v>
      </c>
      <c r="C118" s="421">
        <v>1</v>
      </c>
      <c r="D118" s="346" t="s">
        <v>70</v>
      </c>
      <c r="E118" s="346" t="s">
        <v>71</v>
      </c>
      <c r="F118" s="5" t="str">
        <f>UnitControlCenter!$B$29</f>
        <v>million barrels / year</v>
      </c>
      <c r="G118" s="346" t="s">
        <v>2531</v>
      </c>
      <c r="I118" s="346"/>
    </row>
    <row r="119" spans="1:9">
      <c r="A119" s="347" t="s">
        <v>2664</v>
      </c>
      <c r="B119" s="347" t="s">
        <v>2672</v>
      </c>
      <c r="C119" s="421">
        <v>1</v>
      </c>
      <c r="D119" s="346" t="s">
        <v>70</v>
      </c>
      <c r="E119" s="346" t="s">
        <v>71</v>
      </c>
      <c r="F119" s="5" t="str">
        <f>UnitControlCenter!$B$29</f>
        <v>million barrels / year</v>
      </c>
      <c r="G119" s="346" t="s">
        <v>2603</v>
      </c>
      <c r="I119" s="346"/>
    </row>
    <row r="120" spans="1:9">
      <c r="A120" s="347" t="s">
        <v>2664</v>
      </c>
      <c r="B120" s="347" t="s">
        <v>2673</v>
      </c>
      <c r="C120" s="421">
        <v>1</v>
      </c>
      <c r="D120" s="346" t="s">
        <v>70</v>
      </c>
      <c r="E120" s="346" t="s">
        <v>71</v>
      </c>
      <c r="F120" s="5" t="str">
        <f>UnitControlCenter!$B$27</f>
        <v>millions of short tons / year</v>
      </c>
      <c r="G120" s="346" t="s">
        <v>2604</v>
      </c>
      <c r="I120" s="346"/>
    </row>
    <row r="121" spans="1:9" ht="30">
      <c r="A121" s="347" t="s">
        <v>2664</v>
      </c>
      <c r="B121" s="347" t="s">
        <v>2992</v>
      </c>
      <c r="C121" s="421">
        <v>1</v>
      </c>
      <c r="D121" s="346" t="s">
        <v>70</v>
      </c>
      <c r="E121" s="346" t="s">
        <v>71</v>
      </c>
      <c r="F121" s="5" t="str">
        <f>UnitControlCenter!$B$30</f>
        <v>million gallons / year</v>
      </c>
      <c r="G121" s="346" t="s">
        <v>2996</v>
      </c>
      <c r="I121" s="346"/>
    </row>
    <row r="122" spans="1:9" ht="30">
      <c r="A122" s="347" t="s">
        <v>2664</v>
      </c>
      <c r="B122" s="347" t="s">
        <v>2993</v>
      </c>
      <c r="C122" s="421">
        <v>1</v>
      </c>
      <c r="D122" s="346" t="s">
        <v>70</v>
      </c>
      <c r="E122" s="346" t="s">
        <v>71</v>
      </c>
      <c r="F122" s="5" t="str">
        <f>UnitControlCenter!$B$27</f>
        <v>millions of short tons / year</v>
      </c>
      <c r="G122" s="346" t="s">
        <v>2997</v>
      </c>
      <c r="I122" s="346"/>
    </row>
    <row r="123" spans="1:9" ht="15.75" thickBot="1">
      <c r="A123" s="392" t="s">
        <v>2664</v>
      </c>
      <c r="B123" s="392" t="s">
        <v>2994</v>
      </c>
      <c r="C123" s="420">
        <v>1</v>
      </c>
      <c r="D123" s="393" t="s">
        <v>70</v>
      </c>
      <c r="E123" s="393" t="s">
        <v>71</v>
      </c>
      <c r="F123" s="396" t="str">
        <f>UnitControlCenter!$B$5</f>
        <v>thousand metric tons / year</v>
      </c>
      <c r="G123" s="393" t="s">
        <v>2998</v>
      </c>
      <c r="H123" s="394"/>
      <c r="I123" s="393"/>
    </row>
    <row r="124" spans="1:9" ht="60">
      <c r="A124" s="347" t="s">
        <v>3145</v>
      </c>
      <c r="B124" s="347" t="s">
        <v>3004</v>
      </c>
      <c r="C124" s="421">
        <v>1</v>
      </c>
      <c r="D124" s="346" t="s">
        <v>72</v>
      </c>
      <c r="E124" s="346" t="s">
        <v>73</v>
      </c>
      <c r="F124" s="5" t="str">
        <f>UnitControlCenter!$B$31</f>
        <v>trillion BTU / year</v>
      </c>
      <c r="G124" s="346" t="s">
        <v>3012</v>
      </c>
      <c r="H124" s="81" t="s">
        <v>3013</v>
      </c>
      <c r="I124" s="346" t="s">
        <v>3014</v>
      </c>
    </row>
    <row r="125" spans="1:9" ht="60">
      <c r="A125" s="347" t="s">
        <v>3145</v>
      </c>
      <c r="B125" s="347" t="s">
        <v>2674</v>
      </c>
      <c r="C125" s="421">
        <v>1</v>
      </c>
      <c r="D125" s="346" t="s">
        <v>72</v>
      </c>
      <c r="E125" s="346" t="s">
        <v>71</v>
      </c>
      <c r="F125" s="5" t="str">
        <f>UnitControlCenter!$B$31</f>
        <v>trillion BTU / year</v>
      </c>
      <c r="G125" s="346" t="s">
        <v>3015</v>
      </c>
      <c r="H125" s="81" t="s">
        <v>3013</v>
      </c>
      <c r="I125" s="346" t="s">
        <v>3014</v>
      </c>
    </row>
    <row r="126" spans="1:9" ht="60">
      <c r="A126" s="347" t="s">
        <v>3145</v>
      </c>
      <c r="B126" s="347" t="s">
        <v>3005</v>
      </c>
      <c r="C126" s="421">
        <v>1</v>
      </c>
      <c r="D126" s="346" t="s">
        <v>72</v>
      </c>
      <c r="E126" s="346" t="s">
        <v>73</v>
      </c>
      <c r="F126" s="5" t="str">
        <f>UnitControlCenter!$B$8</f>
        <v>billion 2019 dollars / year</v>
      </c>
      <c r="G126" s="346" t="s">
        <v>3016</v>
      </c>
      <c r="H126" s="81" t="s">
        <v>3013</v>
      </c>
      <c r="I126" s="346" t="s">
        <v>3014</v>
      </c>
    </row>
    <row r="127" spans="1:9" ht="75">
      <c r="A127" s="347" t="s">
        <v>3145</v>
      </c>
      <c r="B127" s="347" t="s">
        <v>3002</v>
      </c>
      <c r="C127" s="421">
        <v>1</v>
      </c>
      <c r="D127" s="346" t="s">
        <v>72</v>
      </c>
      <c r="E127" s="346" t="s">
        <v>71</v>
      </c>
      <c r="F127" s="5" t="str">
        <f>UnitControlCenter!$B$8</f>
        <v>billion 2019 dollars / year</v>
      </c>
      <c r="G127" s="346" t="s">
        <v>3017</v>
      </c>
      <c r="H127" s="81" t="s">
        <v>3013</v>
      </c>
      <c r="I127" s="346" t="s">
        <v>3014</v>
      </c>
    </row>
    <row r="128" spans="1:9" ht="60">
      <c r="A128" s="347" t="s">
        <v>3145</v>
      </c>
      <c r="B128" s="347" t="s">
        <v>3326</v>
      </c>
      <c r="C128" s="421">
        <v>1</v>
      </c>
      <c r="D128" s="346" t="s">
        <v>72</v>
      </c>
      <c r="E128" s="346" t="s">
        <v>73</v>
      </c>
      <c r="F128" s="5" t="str">
        <f>UnitControlCenter!B3</f>
        <v>million metric tons / year</v>
      </c>
      <c r="G128" s="346" t="s">
        <v>3330</v>
      </c>
      <c r="H128" s="81" t="s">
        <v>3328</v>
      </c>
      <c r="I128" s="346" t="s">
        <v>3329</v>
      </c>
    </row>
    <row r="129" spans="1:9" ht="60">
      <c r="A129" s="347" t="s">
        <v>3145</v>
      </c>
      <c r="B129" s="347" t="s">
        <v>3327</v>
      </c>
      <c r="C129" s="421">
        <v>1</v>
      </c>
      <c r="D129" s="346" t="s">
        <v>72</v>
      </c>
      <c r="E129" s="346" t="s">
        <v>71</v>
      </c>
      <c r="F129" s="5" t="str">
        <f>UnitControlCenter!B3</f>
        <v>million metric tons / year</v>
      </c>
      <c r="G129" s="346" t="s">
        <v>3331</v>
      </c>
      <c r="H129" s="81" t="s">
        <v>3328</v>
      </c>
      <c r="I129" s="346" t="s">
        <v>3329</v>
      </c>
    </row>
    <row r="130" spans="1:9" ht="60">
      <c r="A130" s="347" t="s">
        <v>3145</v>
      </c>
      <c r="B130" s="347" t="s">
        <v>3006</v>
      </c>
      <c r="C130" s="421">
        <v>1</v>
      </c>
      <c r="D130" s="346" t="s">
        <v>72</v>
      </c>
      <c r="E130" s="346" t="s">
        <v>73</v>
      </c>
      <c r="F130" s="5" t="str">
        <f>UnitControlCenter!$B$31</f>
        <v>trillion BTU / year</v>
      </c>
      <c r="G130" s="346" t="s">
        <v>3108</v>
      </c>
      <c r="H130" s="81" t="s">
        <v>3103</v>
      </c>
      <c r="I130" s="346" t="s">
        <v>3104</v>
      </c>
    </row>
    <row r="131" spans="1:9" ht="75">
      <c r="A131" s="347" t="s">
        <v>3145</v>
      </c>
      <c r="B131" s="347" t="s">
        <v>2675</v>
      </c>
      <c r="C131" s="421">
        <v>1</v>
      </c>
      <c r="D131" s="346" t="s">
        <v>72</v>
      </c>
      <c r="E131" s="346" t="s">
        <v>71</v>
      </c>
      <c r="F131" s="5" t="str">
        <f>UnitControlCenter!$B$31</f>
        <v>trillion BTU / year</v>
      </c>
      <c r="G131" s="346" t="s">
        <v>3109</v>
      </c>
      <c r="H131" s="81" t="s">
        <v>3103</v>
      </c>
      <c r="I131" s="346" t="s">
        <v>3105</v>
      </c>
    </row>
    <row r="132" spans="1:9" ht="75">
      <c r="A132" s="347" t="s">
        <v>3145</v>
      </c>
      <c r="B132" s="347" t="s">
        <v>3007</v>
      </c>
      <c r="C132" s="421">
        <v>1</v>
      </c>
      <c r="D132" s="346" t="s">
        <v>72</v>
      </c>
      <c r="E132" s="346" t="s">
        <v>73</v>
      </c>
      <c r="F132" s="5" t="str">
        <f>UnitControlCenter!$B$8</f>
        <v>billion 2019 dollars / year</v>
      </c>
      <c r="G132" s="346" t="s">
        <v>3110</v>
      </c>
      <c r="H132" s="81" t="s">
        <v>3103</v>
      </c>
      <c r="I132" s="346" t="s">
        <v>3106</v>
      </c>
    </row>
    <row r="133" spans="1:9" ht="90">
      <c r="A133" s="347" t="s">
        <v>3145</v>
      </c>
      <c r="B133" s="347" t="s">
        <v>3003</v>
      </c>
      <c r="C133" s="421">
        <v>1</v>
      </c>
      <c r="D133" s="346" t="s">
        <v>72</v>
      </c>
      <c r="E133" s="346" t="s">
        <v>71</v>
      </c>
      <c r="F133" s="5" t="str">
        <f>UnitControlCenter!$B$8</f>
        <v>billion 2019 dollars / year</v>
      </c>
      <c r="G133" s="346" t="s">
        <v>3111</v>
      </c>
      <c r="H133" s="81" t="s">
        <v>3103</v>
      </c>
      <c r="I133" s="346" t="s">
        <v>3107</v>
      </c>
    </row>
    <row r="134" spans="1:9" ht="105">
      <c r="A134" s="347" t="s">
        <v>3145</v>
      </c>
      <c r="B134" s="347" t="s">
        <v>3146</v>
      </c>
      <c r="C134" s="421">
        <v>1</v>
      </c>
      <c r="D134" s="346" t="s">
        <v>72</v>
      </c>
      <c r="E134" s="346" t="s">
        <v>73</v>
      </c>
      <c r="F134" s="5" t="str">
        <f>UnitControlCenter!$B$25</f>
        <v>quads / year</v>
      </c>
      <c r="G134" s="346" t="s">
        <v>3148</v>
      </c>
      <c r="H134" s="81" t="s">
        <v>3150</v>
      </c>
      <c r="I134" s="346" t="s">
        <v>3151</v>
      </c>
    </row>
    <row r="135" spans="1:9" ht="120.75" thickBot="1">
      <c r="A135" s="392" t="s">
        <v>3145</v>
      </c>
      <c r="B135" s="392" t="s">
        <v>3147</v>
      </c>
      <c r="C135" s="420">
        <v>1</v>
      </c>
      <c r="D135" s="393" t="s">
        <v>72</v>
      </c>
      <c r="E135" s="393" t="s">
        <v>71</v>
      </c>
      <c r="F135" s="396" t="str">
        <f>UnitControlCenter!$B$25</f>
        <v>quads / year</v>
      </c>
      <c r="G135" s="393" t="s">
        <v>3149</v>
      </c>
      <c r="H135" s="394" t="s">
        <v>3150</v>
      </c>
      <c r="I135" s="393" t="s">
        <v>3151</v>
      </c>
    </row>
    <row r="136" spans="1:9" ht="75">
      <c r="A136" s="349" t="s">
        <v>2586</v>
      </c>
      <c r="B136" s="347" t="s">
        <v>103</v>
      </c>
      <c r="C136" s="421">
        <v>1</v>
      </c>
      <c r="D136" s="346" t="s">
        <v>72</v>
      </c>
      <c r="E136" s="346" t="s">
        <v>2593</v>
      </c>
      <c r="F136" s="5" t="str">
        <f>UnitControlCenter!$B$17</f>
        <v>2019 dollars / megawatt-hour (MWh)</v>
      </c>
      <c r="G136" s="346" t="s">
        <v>3018</v>
      </c>
      <c r="H136" s="81" t="s">
        <v>3257</v>
      </c>
      <c r="I136" s="346" t="s">
        <v>3019</v>
      </c>
    </row>
    <row r="137" spans="1:9" ht="45">
      <c r="A137" s="349" t="s">
        <v>2586</v>
      </c>
      <c r="B137" s="347" t="s">
        <v>510</v>
      </c>
      <c r="C137" s="421">
        <v>1</v>
      </c>
      <c r="D137" s="346" t="s">
        <v>72</v>
      </c>
      <c r="E137" s="346" t="s">
        <v>2593</v>
      </c>
      <c r="F137" s="5" t="str">
        <f>UnitControlCenter!$B$32</f>
        <v>2019 dollars / short ton</v>
      </c>
      <c r="G137" s="346" t="s">
        <v>3028</v>
      </c>
      <c r="H137" s="81" t="s">
        <v>3029</v>
      </c>
      <c r="I137" s="346" t="s">
        <v>3030</v>
      </c>
    </row>
    <row r="138" spans="1:9">
      <c r="A138" s="349" t="s">
        <v>2586</v>
      </c>
      <c r="B138" s="347" t="s">
        <v>507</v>
      </c>
      <c r="C138" s="421">
        <v>1</v>
      </c>
      <c r="D138" s="346" t="s">
        <v>72</v>
      </c>
      <c r="E138" s="346" t="s">
        <v>2593</v>
      </c>
      <c r="F138" s="5" t="str">
        <f>UnitControlCenter!$B$32</f>
        <v>2019 dollars / short ton</v>
      </c>
      <c r="G138" s="346" t="s">
        <v>2606</v>
      </c>
      <c r="H138" s="81" t="s">
        <v>396</v>
      </c>
      <c r="I138" s="346" t="s">
        <v>2893</v>
      </c>
    </row>
    <row r="139" spans="1:9" ht="75">
      <c r="A139" s="349" t="s">
        <v>2586</v>
      </c>
      <c r="B139" s="347" t="s">
        <v>97</v>
      </c>
      <c r="C139" s="421">
        <v>1</v>
      </c>
      <c r="D139" s="346" t="s">
        <v>72</v>
      </c>
      <c r="E139" s="346" t="s">
        <v>2593</v>
      </c>
      <c r="F139" s="5" t="str">
        <f>UnitControlCenter!$B$33</f>
        <v>2019 dollars / thousand cubic feet</v>
      </c>
      <c r="G139" s="346" t="s">
        <v>3020</v>
      </c>
      <c r="H139" s="81" t="s">
        <v>3021</v>
      </c>
      <c r="I139" s="346" t="s">
        <v>3022</v>
      </c>
    </row>
    <row r="140" spans="1:9">
      <c r="A140" s="349" t="s">
        <v>2586</v>
      </c>
      <c r="B140" s="347" t="s">
        <v>105</v>
      </c>
      <c r="C140" s="421">
        <v>1</v>
      </c>
      <c r="D140" s="346" t="s">
        <v>72</v>
      </c>
      <c r="E140" s="346" t="s">
        <v>2593</v>
      </c>
      <c r="F140" s="5" t="str">
        <f>UnitControlCenter!$B$34</f>
        <v>2019 dollars / gallon</v>
      </c>
      <c r="G140" s="346" t="s">
        <v>2608</v>
      </c>
      <c r="H140" s="81" t="s">
        <v>391</v>
      </c>
      <c r="I140" s="57">
        <v>969696</v>
      </c>
    </row>
    <row r="141" spans="1:9" ht="90">
      <c r="A141" s="349" t="s">
        <v>2586</v>
      </c>
      <c r="B141" s="347" t="s">
        <v>106</v>
      </c>
      <c r="C141" s="421">
        <v>1</v>
      </c>
      <c r="D141" s="346" t="s">
        <v>72</v>
      </c>
      <c r="E141" s="346" t="s">
        <v>2593</v>
      </c>
      <c r="F141" s="5" t="str">
        <f>UnitControlCenter!$B$34</f>
        <v>2019 dollars / gallon</v>
      </c>
      <c r="G141" s="346" t="s">
        <v>3023</v>
      </c>
      <c r="H141" s="81" t="s">
        <v>3021</v>
      </c>
      <c r="I141" s="346" t="s">
        <v>3022</v>
      </c>
    </row>
    <row r="142" spans="1:9" ht="60">
      <c r="A142" s="349" t="s">
        <v>2586</v>
      </c>
      <c r="B142" s="347" t="s">
        <v>102</v>
      </c>
      <c r="C142" s="421">
        <v>1</v>
      </c>
      <c r="D142" s="346" t="s">
        <v>72</v>
      </c>
      <c r="E142" s="346" t="s">
        <v>2593</v>
      </c>
      <c r="F142" s="5" t="str">
        <f>UnitControlCenter!$B$32</f>
        <v>2019 dollars / short ton</v>
      </c>
      <c r="G142" s="346" t="s">
        <v>3024</v>
      </c>
      <c r="H142" s="81" t="s">
        <v>3025</v>
      </c>
      <c r="I142" s="346" t="s">
        <v>3026</v>
      </c>
    </row>
    <row r="143" spans="1:9" ht="60">
      <c r="A143" s="349" t="s">
        <v>2586</v>
      </c>
      <c r="B143" s="347" t="s">
        <v>2945</v>
      </c>
      <c r="C143" s="421">
        <v>1</v>
      </c>
      <c r="D143" s="346" t="s">
        <v>72</v>
      </c>
      <c r="E143" s="346" t="s">
        <v>2593</v>
      </c>
      <c r="F143" s="5" t="str">
        <f>UnitControlCenter!$B$35</f>
        <v>2019 dollars / barrel</v>
      </c>
      <c r="G143" s="346" t="s">
        <v>3100</v>
      </c>
      <c r="H143" s="81" t="s">
        <v>3101</v>
      </c>
      <c r="I143" s="346" t="s">
        <v>3102</v>
      </c>
    </row>
    <row r="144" spans="1:9" ht="60">
      <c r="A144" s="349" t="s">
        <v>2586</v>
      </c>
      <c r="B144" s="347" t="s">
        <v>3027</v>
      </c>
      <c r="C144" s="421">
        <v>1</v>
      </c>
      <c r="D144" s="346" t="s">
        <v>72</v>
      </c>
      <c r="E144" s="346" t="s">
        <v>2593</v>
      </c>
      <c r="F144" s="5" t="str">
        <f>UnitControlCenter!$B$34</f>
        <v>2019 dollars / gallon</v>
      </c>
      <c r="G144" s="346" t="s">
        <v>3031</v>
      </c>
      <c r="H144" s="81" t="s">
        <v>2605</v>
      </c>
      <c r="I144" s="346" t="s">
        <v>2941</v>
      </c>
    </row>
    <row r="145" spans="1:9" ht="30.75" thickBot="1">
      <c r="A145" s="395" t="s">
        <v>2586</v>
      </c>
      <c r="B145" s="392" t="s">
        <v>2795</v>
      </c>
      <c r="C145" s="420">
        <v>1</v>
      </c>
      <c r="D145" s="393" t="s">
        <v>72</v>
      </c>
      <c r="E145" s="393" t="s">
        <v>2593</v>
      </c>
      <c r="F145" s="396" t="str">
        <f>UnitControlCenter!$B$36</f>
        <v>2019 dollars / kg</v>
      </c>
      <c r="G145" s="393" t="s">
        <v>3159</v>
      </c>
      <c r="H145" s="394" t="s">
        <v>3160</v>
      </c>
      <c r="I145" s="393" t="s">
        <v>3161</v>
      </c>
    </row>
    <row r="146" spans="1:9">
      <c r="A146" s="349" t="s">
        <v>2587</v>
      </c>
      <c r="B146" s="347" t="s">
        <v>2588</v>
      </c>
      <c r="C146" s="421">
        <v>1</v>
      </c>
      <c r="D146" s="346" t="s">
        <v>70</v>
      </c>
      <c r="E146" s="346" t="s">
        <v>71</v>
      </c>
      <c r="F146" s="5" t="str">
        <f>UnitControlCenter!$B$37</f>
        <v>2019 dollars / kilowatt-hour (kWh)</v>
      </c>
      <c r="G146" s="346" t="s">
        <v>2609</v>
      </c>
      <c r="I146" s="346"/>
    </row>
    <row r="147" spans="1:9" ht="30">
      <c r="A147" s="349" t="s">
        <v>2587</v>
      </c>
      <c r="B147" s="347" t="s">
        <v>2589</v>
      </c>
      <c r="C147" s="421">
        <v>1</v>
      </c>
      <c r="D147" s="346" t="s">
        <v>72</v>
      </c>
      <c r="E147" s="346" t="s">
        <v>71</v>
      </c>
      <c r="F147" s="5" t="str">
        <f>UnitControlCenter!$B$38</f>
        <v>cost of eqpt. to capture 1 metric ton CO2e/yr (2019 dollars)</v>
      </c>
      <c r="G147" s="346" t="s">
        <v>2613</v>
      </c>
      <c r="H147" s="81" t="s">
        <v>2614</v>
      </c>
      <c r="I147" s="346" t="s">
        <v>2900</v>
      </c>
    </row>
    <row r="148" spans="1:9" ht="30">
      <c r="A148" s="349" t="s">
        <v>2587</v>
      </c>
      <c r="B148" s="347" t="s">
        <v>2590</v>
      </c>
      <c r="C148" s="421">
        <v>1</v>
      </c>
      <c r="D148" s="346" t="s">
        <v>70</v>
      </c>
      <c r="E148" s="346" t="s">
        <v>71</v>
      </c>
      <c r="F148" s="5" t="str">
        <f>UnitControlCenter!$B$39</f>
        <v>million 2019 dollars / megawatt (MW)</v>
      </c>
      <c r="G148" s="346" t="s">
        <v>2610</v>
      </c>
      <c r="I148" s="346"/>
    </row>
    <row r="149" spans="1:9" ht="30">
      <c r="A149" s="349" t="s">
        <v>2587</v>
      </c>
      <c r="B149" s="347" t="s">
        <v>2591</v>
      </c>
      <c r="C149" s="421">
        <v>1</v>
      </c>
      <c r="D149" s="346" t="s">
        <v>70</v>
      </c>
      <c r="E149" s="346" t="s">
        <v>71</v>
      </c>
      <c r="F149" s="5" t="str">
        <f>UnitControlCenter!$B$39</f>
        <v>million 2019 dollars / megawatt (MW)</v>
      </c>
      <c r="G149" s="346" t="s">
        <v>2611</v>
      </c>
      <c r="I149" s="346"/>
    </row>
    <row r="150" spans="1:9" ht="30">
      <c r="A150" s="349" t="s">
        <v>2587</v>
      </c>
      <c r="B150" s="347" t="s">
        <v>2592</v>
      </c>
      <c r="C150" s="421">
        <v>1</v>
      </c>
      <c r="D150" s="346" t="s">
        <v>70</v>
      </c>
      <c r="E150" s="346" t="s">
        <v>71</v>
      </c>
      <c r="F150" s="5" t="str">
        <f>UnitControlCenter!$B$39</f>
        <v>million 2019 dollars / megawatt (MW)</v>
      </c>
      <c r="G150" s="346" t="s">
        <v>2612</v>
      </c>
      <c r="I150" s="346"/>
    </row>
    <row r="151" spans="1:9" ht="30.75" thickBot="1">
      <c r="A151" s="395" t="s">
        <v>2587</v>
      </c>
      <c r="B151" s="392" t="s">
        <v>2812</v>
      </c>
      <c r="C151" s="420">
        <v>1</v>
      </c>
      <c r="D151" s="393" t="s">
        <v>70</v>
      </c>
      <c r="E151" s="393" t="s">
        <v>71</v>
      </c>
      <c r="F151" s="396" t="str">
        <f>UnitControlCenter!$B$40</f>
        <v>cost of eqpt. to produce 1 kg H2/yr (2019 dollars)</v>
      </c>
      <c r="G151" s="393" t="s">
        <v>2813</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8"/>
    <col min="4" max="4" width="46" customWidth="1"/>
    <col min="5" max="5" width="9.140625" customWidth="1"/>
  </cols>
  <sheetData>
    <row r="1" spans="1:4">
      <c r="A1" s="335" t="s">
        <v>2887</v>
      </c>
      <c r="B1" s="366"/>
      <c r="C1" s="333"/>
      <c r="D1" s="333"/>
    </row>
    <row r="2" spans="1:4">
      <c r="A2" s="365" t="s">
        <v>2851</v>
      </c>
      <c r="B2" s="367" t="s">
        <v>2852</v>
      </c>
      <c r="C2" s="365" t="s">
        <v>2853</v>
      </c>
      <c r="D2" s="365" t="s">
        <v>2854</v>
      </c>
    </row>
    <row r="3" spans="1:4">
      <c r="A3" s="345" t="s">
        <v>2861</v>
      </c>
      <c r="B3" s="368" t="s">
        <v>2872</v>
      </c>
      <c r="C3" s="374"/>
      <c r="D3" t="s">
        <v>497</v>
      </c>
    </row>
    <row r="4" spans="1:4">
      <c r="A4" s="345" t="s">
        <v>2869</v>
      </c>
      <c r="B4" s="369" t="s">
        <v>2870</v>
      </c>
      <c r="C4" s="373"/>
      <c r="D4" t="s">
        <v>102</v>
      </c>
    </row>
    <row r="5" spans="1:4">
      <c r="A5" t="s">
        <v>2898</v>
      </c>
      <c r="B5" s="368" t="s">
        <v>2892</v>
      </c>
      <c r="C5" s="384"/>
      <c r="D5" t="s">
        <v>101</v>
      </c>
    </row>
    <row r="6" spans="1:4">
      <c r="A6" s="345" t="s">
        <v>2876</v>
      </c>
      <c r="B6" s="368" t="s">
        <v>2893</v>
      </c>
      <c r="C6" s="378"/>
      <c r="D6" t="s">
        <v>2888</v>
      </c>
    </row>
    <row r="7" spans="1:4">
      <c r="A7" s="345" t="s">
        <v>2899</v>
      </c>
      <c r="B7" s="368" t="s">
        <v>2607</v>
      </c>
      <c r="C7" s="383"/>
      <c r="D7" t="s">
        <v>2889</v>
      </c>
    </row>
    <row r="8" spans="1:4">
      <c r="A8" t="s">
        <v>2897</v>
      </c>
      <c r="B8" s="368" t="s">
        <v>2894</v>
      </c>
      <c r="C8" s="386"/>
      <c r="D8" t="s">
        <v>515</v>
      </c>
    </row>
    <row r="9" spans="1:4">
      <c r="A9" s="345" t="s">
        <v>2877</v>
      </c>
      <c r="B9" s="368" t="s">
        <v>2873</v>
      </c>
      <c r="C9" s="377"/>
      <c r="D9" t="s">
        <v>518</v>
      </c>
    </row>
    <row r="10" spans="1:4">
      <c r="A10" s="345" t="s">
        <v>2850</v>
      </c>
      <c r="B10" s="370" t="s">
        <v>2857</v>
      </c>
      <c r="C10" s="364"/>
      <c r="D10" t="s">
        <v>99</v>
      </c>
    </row>
    <row r="11" spans="1:4">
      <c r="A11" s="345" t="s">
        <v>2878</v>
      </c>
      <c r="B11" s="368" t="s">
        <v>2874</v>
      </c>
      <c r="C11" s="379"/>
      <c r="D11" t="s">
        <v>98</v>
      </c>
    </row>
    <row r="12" spans="1:4">
      <c r="A12" s="345" t="s">
        <v>2860</v>
      </c>
      <c r="B12" s="369" t="s">
        <v>2865</v>
      </c>
      <c r="C12" s="375"/>
      <c r="D12" t="s">
        <v>2890</v>
      </c>
    </row>
    <row r="13" spans="1:4">
      <c r="A13" t="s">
        <v>2901</v>
      </c>
      <c r="B13" s="368" t="s">
        <v>2895</v>
      </c>
      <c r="C13" s="385"/>
      <c r="D13" t="s">
        <v>2794</v>
      </c>
    </row>
    <row r="14" spans="1:4">
      <c r="A14" s="345" t="s">
        <v>2863</v>
      </c>
      <c r="B14" s="369" t="s">
        <v>2864</v>
      </c>
      <c r="C14" s="363"/>
      <c r="D14" t="s">
        <v>349</v>
      </c>
    </row>
    <row r="15" spans="1:4" s="345" customFormat="1">
      <c r="A15" s="345" t="s">
        <v>2946</v>
      </c>
      <c r="B15" s="369" t="s">
        <v>2948</v>
      </c>
      <c r="C15" s="389"/>
      <c r="D15" s="345" t="s">
        <v>2945</v>
      </c>
    </row>
    <row r="16" spans="1:4" s="345" customFormat="1">
      <c r="A16" s="345" t="s">
        <v>2947</v>
      </c>
      <c r="B16" s="369">
        <v>740000</v>
      </c>
      <c r="C16" s="390"/>
      <c r="D16" s="345" t="s">
        <v>2792</v>
      </c>
    </row>
    <row r="17" spans="1:4">
      <c r="A17" s="345" t="s">
        <v>2879</v>
      </c>
      <c r="B17" s="368" t="s">
        <v>2875</v>
      </c>
      <c r="C17" s="380"/>
      <c r="D17" t="s">
        <v>350</v>
      </c>
    </row>
    <row r="18" spans="1:4">
      <c r="A18" s="345" t="s">
        <v>2862</v>
      </c>
      <c r="B18" s="369" t="s">
        <v>2867</v>
      </c>
      <c r="C18" s="372"/>
      <c r="D18" t="s">
        <v>346</v>
      </c>
    </row>
    <row r="19" spans="1:4">
      <c r="A19" s="360" t="s">
        <v>2886</v>
      </c>
      <c r="B19" s="381" t="s">
        <v>2885</v>
      </c>
      <c r="C19" s="382"/>
      <c r="D19" t="s">
        <v>507</v>
      </c>
    </row>
    <row r="20" spans="1:4">
      <c r="A20" s="345" t="s">
        <v>2856</v>
      </c>
      <c r="B20" s="369" t="s">
        <v>2866</v>
      </c>
      <c r="C20" s="371"/>
      <c r="D20" t="s">
        <v>510</v>
      </c>
    </row>
    <row r="21" spans="1:4">
      <c r="A21" t="s">
        <v>2902</v>
      </c>
      <c r="B21" s="368" t="s">
        <v>2896</v>
      </c>
      <c r="C21" s="387"/>
      <c r="D21" t="s">
        <v>2891</v>
      </c>
    </row>
    <row r="23" spans="1:4" s="345" customFormat="1">
      <c r="A23" s="335" t="s">
        <v>2871</v>
      </c>
      <c r="B23" s="366"/>
      <c r="C23" s="333"/>
      <c r="D23" s="333"/>
    </row>
    <row r="24" spans="1:4" s="365" customFormat="1">
      <c r="A24" s="365" t="s">
        <v>2851</v>
      </c>
      <c r="B24" s="367" t="s">
        <v>2852</v>
      </c>
      <c r="C24" s="365" t="s">
        <v>2853</v>
      </c>
      <c r="D24" s="365" t="s">
        <v>2938</v>
      </c>
    </row>
    <row r="25" spans="1:4">
      <c r="A25" t="s">
        <v>2877</v>
      </c>
      <c r="B25" s="368" t="s">
        <v>2873</v>
      </c>
      <c r="C25" s="377"/>
      <c r="D25" t="s">
        <v>2940</v>
      </c>
    </row>
    <row r="26" spans="1:4" s="345" customFormat="1">
      <c r="A26" s="345" t="s">
        <v>2850</v>
      </c>
      <c r="B26" s="370" t="s">
        <v>2857</v>
      </c>
      <c r="C26" s="364"/>
      <c r="D26" s="345" t="s">
        <v>2939</v>
      </c>
    </row>
    <row r="27" spans="1:4">
      <c r="A27" t="s">
        <v>2862</v>
      </c>
      <c r="B27" s="368" t="s">
        <v>2867</v>
      </c>
      <c r="C27" s="372"/>
      <c r="D27" t="s">
        <v>4</v>
      </c>
    </row>
    <row r="28" spans="1:4">
      <c r="A28" t="s">
        <v>2876</v>
      </c>
      <c r="B28" s="368" t="s">
        <v>2893</v>
      </c>
      <c r="C28" s="378"/>
      <c r="D28" t="s">
        <v>103</v>
      </c>
    </row>
    <row r="29" spans="1:4">
      <c r="A29" t="s">
        <v>2856</v>
      </c>
      <c r="B29" s="368">
        <v>969696</v>
      </c>
      <c r="C29" s="371"/>
      <c r="D29" t="s">
        <v>9</v>
      </c>
    </row>
    <row r="30" spans="1:4">
      <c r="A30" t="s">
        <v>2869</v>
      </c>
      <c r="B30" s="368" t="s">
        <v>2870</v>
      </c>
      <c r="C30" s="373"/>
      <c r="D30" t="s">
        <v>2720</v>
      </c>
    </row>
    <row r="31" spans="1:4">
      <c r="A31" t="s">
        <v>2878</v>
      </c>
      <c r="B31" s="368" t="s">
        <v>2874</v>
      </c>
      <c r="C31" s="379"/>
      <c r="D31" t="s">
        <v>152</v>
      </c>
    </row>
    <row r="32" spans="1:4" s="345" customFormat="1">
      <c r="A32" s="345" t="s">
        <v>2879</v>
      </c>
      <c r="B32" s="368" t="s">
        <v>2875</v>
      </c>
      <c r="C32" s="380"/>
      <c r="D32" s="345" t="s">
        <v>2729</v>
      </c>
    </row>
    <row r="33" spans="1:4">
      <c r="A33" t="s">
        <v>2861</v>
      </c>
      <c r="B33" s="368" t="s">
        <v>2872</v>
      </c>
      <c r="C33" s="376"/>
      <c r="D33" t="s">
        <v>2811</v>
      </c>
    </row>
    <row r="34" spans="1:4" s="345" customFormat="1">
      <c r="A34" s="345" t="s">
        <v>2946</v>
      </c>
      <c r="B34" s="369" t="s">
        <v>2948</v>
      </c>
      <c r="C34" s="389"/>
      <c r="D34" s="345" t="s">
        <v>3212</v>
      </c>
    </row>
    <row r="36" spans="1:4" s="345" customFormat="1">
      <c r="A36" s="335" t="s">
        <v>2880</v>
      </c>
      <c r="B36" s="366"/>
      <c r="C36" s="333"/>
      <c r="D36" s="333"/>
    </row>
    <row r="37" spans="1:4" s="345" customFormat="1">
      <c r="A37" s="365" t="s">
        <v>2851</v>
      </c>
      <c r="B37" s="367" t="s">
        <v>2852</v>
      </c>
      <c r="C37" s="365" t="s">
        <v>2853</v>
      </c>
      <c r="D37" s="365" t="s">
        <v>2854</v>
      </c>
    </row>
    <row r="38" spans="1:4" s="345" customFormat="1">
      <c r="A38" s="345" t="s">
        <v>2862</v>
      </c>
      <c r="B38" s="369" t="s">
        <v>2867</v>
      </c>
      <c r="C38" s="372"/>
      <c r="D38" s="345" t="s">
        <v>2881</v>
      </c>
    </row>
    <row r="39" spans="1:4" s="345" customFormat="1">
      <c r="A39" s="345" t="s">
        <v>2856</v>
      </c>
      <c r="B39" s="368">
        <v>969696</v>
      </c>
      <c r="C39" s="371"/>
      <c r="D39" s="345" t="s">
        <v>2882</v>
      </c>
    </row>
    <row r="40" spans="1:4" s="345" customFormat="1">
      <c r="A40" s="345" t="s">
        <v>2869</v>
      </c>
      <c r="B40" s="368" t="s">
        <v>2870</v>
      </c>
      <c r="C40" s="373"/>
      <c r="D40" s="345" t="s">
        <v>2883</v>
      </c>
    </row>
    <row r="41" spans="1:4" s="345" customFormat="1">
      <c r="A41" s="345" t="s">
        <v>2946</v>
      </c>
      <c r="B41" s="369" t="s">
        <v>2948</v>
      </c>
      <c r="C41" s="389"/>
      <c r="D41" s="345" t="s">
        <v>3213</v>
      </c>
    </row>
    <row r="42" spans="1:4" s="360" customFormat="1">
      <c r="B42" s="381"/>
    </row>
    <row r="43" spans="1:4" s="360" customFormat="1">
      <c r="A43" s="335" t="s">
        <v>2884</v>
      </c>
      <c r="B43" s="366"/>
      <c r="C43" s="333"/>
      <c r="D43" s="333"/>
    </row>
    <row r="44" spans="1:4" s="360" customFormat="1">
      <c r="A44" s="365" t="s">
        <v>2851</v>
      </c>
      <c r="B44" s="367" t="s">
        <v>2852</v>
      </c>
      <c r="C44" s="365" t="s">
        <v>2853</v>
      </c>
      <c r="D44" s="365" t="s">
        <v>2854</v>
      </c>
    </row>
    <row r="45" spans="1:4" s="360" customFormat="1">
      <c r="A45" s="345" t="s">
        <v>2869</v>
      </c>
      <c r="B45" s="368" t="s">
        <v>2870</v>
      </c>
      <c r="C45" s="373"/>
      <c r="D45" s="360" t="s">
        <v>2368</v>
      </c>
    </row>
    <row r="46" spans="1:4" s="360" customFormat="1">
      <c r="A46" s="345" t="s">
        <v>2863</v>
      </c>
      <c r="B46" s="369" t="s">
        <v>2864</v>
      </c>
      <c r="C46" s="363"/>
      <c r="D46" s="360" t="s">
        <v>973</v>
      </c>
    </row>
    <row r="47" spans="1:4" s="360" customFormat="1">
      <c r="A47" s="345" t="s">
        <v>2862</v>
      </c>
      <c r="B47" s="369" t="s">
        <v>2867</v>
      </c>
      <c r="C47" s="372"/>
      <c r="D47" s="360" t="s">
        <v>2366</v>
      </c>
    </row>
    <row r="48" spans="1:4" s="360" customFormat="1">
      <c r="A48" s="345" t="s">
        <v>2856</v>
      </c>
      <c r="B48" s="369" t="s">
        <v>2866</v>
      </c>
      <c r="C48" s="371"/>
      <c r="D48" s="360" t="s">
        <v>2350</v>
      </c>
    </row>
    <row r="49" spans="1:4" s="360" customFormat="1">
      <c r="B49" s="388"/>
    </row>
    <row r="50" spans="1:4" s="360" customFormat="1">
      <c r="A50" s="335" t="s">
        <v>3044</v>
      </c>
      <c r="B50" s="366"/>
      <c r="C50" s="333"/>
      <c r="D50" s="333"/>
    </row>
    <row r="51" spans="1:4" s="360" customFormat="1">
      <c r="A51" s="365" t="s">
        <v>2851</v>
      </c>
      <c r="B51" s="367" t="s">
        <v>2852</v>
      </c>
      <c r="C51" s="365" t="s">
        <v>2853</v>
      </c>
      <c r="D51" s="365" t="s">
        <v>2854</v>
      </c>
    </row>
    <row r="52" spans="1:4" s="360" customFormat="1">
      <c r="A52" s="345" t="s">
        <v>2862</v>
      </c>
      <c r="B52" s="369" t="s">
        <v>2867</v>
      </c>
      <c r="C52" s="372"/>
      <c r="D52" s="360" t="s">
        <v>2914</v>
      </c>
    </row>
    <row r="53" spans="1:4" s="360" customFormat="1">
      <c r="A53" s="345" t="s">
        <v>2877</v>
      </c>
      <c r="B53" s="368" t="s">
        <v>2873</v>
      </c>
      <c r="C53" s="377"/>
      <c r="D53" s="360" t="s">
        <v>2915</v>
      </c>
    </row>
    <row r="54" spans="1:4" s="360" customFormat="1">
      <c r="A54" s="345" t="s">
        <v>2876</v>
      </c>
      <c r="B54" s="368" t="s">
        <v>2893</v>
      </c>
      <c r="C54" s="378"/>
      <c r="D54" s="360" t="s">
        <v>2916</v>
      </c>
    </row>
    <row r="55" spans="1:4" s="360" customFormat="1">
      <c r="A55" s="345" t="s">
        <v>2869</v>
      </c>
      <c r="B55" s="369" t="s">
        <v>2870</v>
      </c>
      <c r="C55" s="373"/>
      <c r="D55" s="360" t="s">
        <v>2917</v>
      </c>
    </row>
    <row r="56" spans="1:4" s="360" customFormat="1">
      <c r="A56" s="345" t="s">
        <v>2863</v>
      </c>
      <c r="B56" s="369" t="s">
        <v>2864</v>
      </c>
      <c r="C56" s="363"/>
      <c r="D56" s="360" t="s">
        <v>2918</v>
      </c>
    </row>
    <row r="57" spans="1:4" s="345" customFormat="1">
      <c r="B57" s="368"/>
      <c r="C57" s="360"/>
    </row>
    <row r="58" spans="1:4" s="345" customFormat="1">
      <c r="A58" s="335" t="s">
        <v>3402</v>
      </c>
      <c r="B58" s="366"/>
      <c r="C58" s="333"/>
      <c r="D58" s="333"/>
    </row>
    <row r="59" spans="1:4" s="345" customFormat="1">
      <c r="A59" s="365" t="s">
        <v>2851</v>
      </c>
      <c r="B59" s="367" t="s">
        <v>2852</v>
      </c>
      <c r="C59" s="365" t="s">
        <v>2853</v>
      </c>
      <c r="D59" s="365" t="s">
        <v>2854</v>
      </c>
    </row>
    <row r="60" spans="1:4" s="345" customFormat="1">
      <c r="A60" s="345" t="s">
        <v>2877</v>
      </c>
      <c r="B60" s="368" t="s">
        <v>2873</v>
      </c>
      <c r="C60" s="377"/>
      <c r="D60" s="345" t="s">
        <v>3390</v>
      </c>
    </row>
    <row r="61" spans="1:4" s="345" customFormat="1">
      <c r="A61" s="345" t="s">
        <v>2862</v>
      </c>
      <c r="B61" s="369" t="s">
        <v>2867</v>
      </c>
      <c r="C61" s="372"/>
      <c r="D61" s="360" t="s">
        <v>3389</v>
      </c>
    </row>
    <row r="62" spans="1:4" s="345" customFormat="1">
      <c r="A62" s="345" t="s">
        <v>2861</v>
      </c>
      <c r="B62" s="368" t="s">
        <v>2872</v>
      </c>
      <c r="C62" s="376"/>
      <c r="D62" s="345" t="s">
        <v>3386</v>
      </c>
    </row>
    <row r="63" spans="1:4" s="345" customFormat="1">
      <c r="A63" s="345" t="s">
        <v>2902</v>
      </c>
      <c r="B63" s="368" t="s">
        <v>2896</v>
      </c>
      <c r="C63" s="387"/>
      <c r="D63" s="345" t="s">
        <v>3387</v>
      </c>
    </row>
    <row r="64" spans="1:4" s="345" customFormat="1">
      <c r="A64" s="345" t="s">
        <v>2879</v>
      </c>
      <c r="B64" s="368" t="s">
        <v>2875</v>
      </c>
      <c r="C64" s="380"/>
      <c r="D64" s="360" t="s">
        <v>3388</v>
      </c>
    </row>
    <row r="65" spans="1:4" s="360" customFormat="1">
      <c r="A65" s="345"/>
      <c r="B65" s="369"/>
    </row>
    <row r="66" spans="1:4" s="360" customFormat="1">
      <c r="A66" s="335" t="s">
        <v>3367</v>
      </c>
      <c r="B66" s="366"/>
      <c r="C66" s="333"/>
      <c r="D66" s="333"/>
    </row>
    <row r="67" spans="1:4" s="360" customFormat="1">
      <c r="A67" s="365" t="s">
        <v>2851</v>
      </c>
      <c r="B67" s="367" t="s">
        <v>2852</v>
      </c>
      <c r="C67" s="365" t="s">
        <v>2853</v>
      </c>
      <c r="D67" s="365" t="s">
        <v>2854</v>
      </c>
    </row>
    <row r="68" spans="1:4" s="360" customFormat="1">
      <c r="A68" s="345" t="s">
        <v>2862</v>
      </c>
      <c r="B68" s="369" t="s">
        <v>2867</v>
      </c>
      <c r="C68" s="372"/>
      <c r="D68" s="360" t="s">
        <v>3293</v>
      </c>
    </row>
    <row r="69" spans="1:4" s="360" customFormat="1">
      <c r="A69" s="345" t="s">
        <v>2877</v>
      </c>
      <c r="B69" s="368" t="s">
        <v>2873</v>
      </c>
      <c r="C69" s="377"/>
      <c r="D69" s="360" t="s">
        <v>3294</v>
      </c>
    </row>
    <row r="70" spans="1:4" s="360" customFormat="1">
      <c r="A70" s="345" t="s">
        <v>2876</v>
      </c>
      <c r="B70" s="368" t="s">
        <v>2893</v>
      </c>
      <c r="C70" s="378"/>
      <c r="D70" s="360" t="s">
        <v>3295</v>
      </c>
    </row>
    <row r="71" spans="1:4" s="360" customFormat="1">
      <c r="A71" s="345" t="s">
        <v>2863</v>
      </c>
      <c r="B71" s="369" t="s">
        <v>2864</v>
      </c>
      <c r="C71" s="363"/>
      <c r="D71" s="360" t="s">
        <v>2918</v>
      </c>
    </row>
    <row r="72" spans="1:4" s="345" customFormat="1">
      <c r="B72" s="368"/>
    </row>
    <row r="73" spans="1:4" s="345" customFormat="1">
      <c r="A73" s="335" t="s">
        <v>3307</v>
      </c>
      <c r="B73" s="366"/>
      <c r="C73" s="333"/>
      <c r="D73" s="333"/>
    </row>
    <row r="74" spans="1:4" s="345" customFormat="1">
      <c r="A74" s="365" t="s">
        <v>2851</v>
      </c>
      <c r="B74" s="367" t="s">
        <v>2852</v>
      </c>
      <c r="C74" s="365" t="s">
        <v>2853</v>
      </c>
      <c r="D74" s="365" t="s">
        <v>2854</v>
      </c>
    </row>
    <row r="75" spans="1:4" s="345" customFormat="1">
      <c r="A75" s="345" t="s">
        <v>2877</v>
      </c>
      <c r="B75" s="368" t="s">
        <v>2873</v>
      </c>
      <c r="C75" s="377"/>
      <c r="D75" s="360" t="s">
        <v>3308</v>
      </c>
    </row>
    <row r="76" spans="1:4" s="345" customFormat="1">
      <c r="A76" s="345" t="s">
        <v>2869</v>
      </c>
      <c r="B76" s="369" t="s">
        <v>2870</v>
      </c>
      <c r="C76" s="373"/>
      <c r="D76" s="360" t="s">
        <v>3309</v>
      </c>
    </row>
    <row r="77" spans="1:4" s="345" customFormat="1">
      <c r="A77" s="345" t="s">
        <v>2863</v>
      </c>
      <c r="B77" s="369" t="s">
        <v>2864</v>
      </c>
      <c r="C77" s="363"/>
      <c r="D77" s="360" t="s">
        <v>2918</v>
      </c>
    </row>
    <row r="78" spans="1:4" s="345" customFormat="1">
      <c r="B78" s="369"/>
      <c r="C78" s="360"/>
      <c r="D78" s="360"/>
    </row>
    <row r="79" spans="1:4" s="345" customFormat="1">
      <c r="A79" s="335" t="s">
        <v>3368</v>
      </c>
      <c r="B79" s="366"/>
      <c r="C79" s="333"/>
      <c r="D79" s="333"/>
    </row>
    <row r="80" spans="1:4" s="345" customFormat="1">
      <c r="A80" s="365" t="s">
        <v>2851</v>
      </c>
      <c r="B80" s="367" t="s">
        <v>2852</v>
      </c>
      <c r="C80" s="365" t="s">
        <v>2853</v>
      </c>
      <c r="D80" s="365" t="s">
        <v>2854</v>
      </c>
    </row>
    <row r="81" spans="1:4" s="345" customFormat="1">
      <c r="A81" s="345" t="s">
        <v>2862</v>
      </c>
      <c r="B81" s="369" t="s">
        <v>2867</v>
      </c>
      <c r="C81" s="372"/>
      <c r="D81" s="360" t="s">
        <v>3369</v>
      </c>
    </row>
    <row r="82" spans="1:4" s="345" customFormat="1">
      <c r="A82" s="345" t="s">
        <v>2902</v>
      </c>
      <c r="B82" s="368" t="s">
        <v>2896</v>
      </c>
      <c r="C82" s="387"/>
      <c r="D82" s="360" t="s">
        <v>3370</v>
      </c>
    </row>
    <row r="83" spans="1:4" s="345" customFormat="1">
      <c r="A83" s="345" t="s">
        <v>2879</v>
      </c>
      <c r="B83" s="368" t="s">
        <v>2875</v>
      </c>
      <c r="C83" s="380"/>
      <c r="D83" s="360" t="s">
        <v>3371</v>
      </c>
    </row>
    <row r="84" spans="1:4" s="345" customFormat="1">
      <c r="A84" s="345" t="s">
        <v>2863</v>
      </c>
      <c r="B84" s="369" t="s">
        <v>2864</v>
      </c>
      <c r="C84" s="363"/>
      <c r="D84" s="360" t="s">
        <v>2918</v>
      </c>
    </row>
    <row r="85" spans="1:4" s="345" customFormat="1">
      <c r="B85" s="368"/>
    </row>
    <row r="86" spans="1:4" s="345" customFormat="1">
      <c r="A86" s="335" t="s">
        <v>2920</v>
      </c>
      <c r="B86" s="366"/>
      <c r="C86" s="333"/>
      <c r="D86" s="333"/>
    </row>
    <row r="87" spans="1:4" s="345" customFormat="1">
      <c r="A87" s="365" t="s">
        <v>2851</v>
      </c>
      <c r="B87" s="367" t="s">
        <v>2852</v>
      </c>
      <c r="C87" s="365" t="s">
        <v>2853</v>
      </c>
      <c r="D87" s="365" t="s">
        <v>2854</v>
      </c>
    </row>
    <row r="88" spans="1:4" s="345" customFormat="1">
      <c r="A88" s="345" t="s">
        <v>2863</v>
      </c>
      <c r="B88" s="369" t="s">
        <v>2864</v>
      </c>
      <c r="C88" s="363"/>
      <c r="D88" s="345" t="s">
        <v>2921</v>
      </c>
    </row>
    <row r="89" spans="1:4" s="345" customFormat="1">
      <c r="A89" s="345" t="s">
        <v>2877</v>
      </c>
      <c r="B89" s="368" t="s">
        <v>2873</v>
      </c>
      <c r="C89" s="377"/>
      <c r="D89" s="345" t="s">
        <v>2922</v>
      </c>
    </row>
    <row r="90" spans="1:4" s="345" customFormat="1">
      <c r="A90" s="345" t="s">
        <v>2879</v>
      </c>
      <c r="B90" s="368" t="s">
        <v>2875</v>
      </c>
      <c r="C90" s="380"/>
      <c r="D90" s="345" t="s">
        <v>3036</v>
      </c>
    </row>
    <row r="91" spans="1:4" s="345" customFormat="1">
      <c r="A91" s="345" t="s">
        <v>2878</v>
      </c>
      <c r="B91" s="368" t="s">
        <v>2874</v>
      </c>
      <c r="C91" s="379"/>
      <c r="D91" s="345" t="s">
        <v>2923</v>
      </c>
    </row>
    <row r="92" spans="1:4" s="345" customFormat="1">
      <c r="A92" s="345" t="s">
        <v>2876</v>
      </c>
      <c r="B92" s="368" t="s">
        <v>2893</v>
      </c>
      <c r="C92" s="378"/>
      <c r="D92" s="345" t="s">
        <v>2924</v>
      </c>
    </row>
    <row r="93" spans="1:4" s="345" customFormat="1">
      <c r="A93" s="345" t="s">
        <v>2856</v>
      </c>
      <c r="B93" s="369" t="s">
        <v>2866</v>
      </c>
      <c r="C93" s="371"/>
      <c r="D93" s="345" t="s">
        <v>2925</v>
      </c>
    </row>
    <row r="94" spans="1:4" s="345" customFormat="1">
      <c r="A94" s="345" t="s">
        <v>2862</v>
      </c>
      <c r="B94" s="369" t="s">
        <v>2867</v>
      </c>
      <c r="C94" s="372"/>
      <c r="D94" s="345" t="s">
        <v>2926</v>
      </c>
    </row>
    <row r="95" spans="1:4" s="345" customFormat="1">
      <c r="A95" s="345" t="s">
        <v>2869</v>
      </c>
      <c r="B95" s="369" t="s">
        <v>2870</v>
      </c>
      <c r="C95" s="373"/>
      <c r="D95" s="345" t="s">
        <v>2927</v>
      </c>
    </row>
    <row r="96" spans="1:4" s="345" customFormat="1">
      <c r="A96" s="345" t="s">
        <v>2861</v>
      </c>
      <c r="B96" s="368" t="s">
        <v>2872</v>
      </c>
      <c r="C96" s="376"/>
      <c r="D96" s="345" t="s">
        <v>2928</v>
      </c>
    </row>
    <row r="97" spans="1:5" s="345" customFormat="1">
      <c r="B97" s="368"/>
      <c r="C97" s="360"/>
    </row>
    <row r="98" spans="1:5" s="345" customFormat="1">
      <c r="A98" s="335" t="s">
        <v>2919</v>
      </c>
      <c r="B98" s="366"/>
      <c r="C98" s="333"/>
      <c r="D98" s="333"/>
    </row>
    <row r="99" spans="1:5" s="345" customFormat="1">
      <c r="A99" s="365" t="s">
        <v>2851</v>
      </c>
      <c r="B99" s="367" t="s">
        <v>2852</v>
      </c>
      <c r="C99" s="365" t="s">
        <v>2853</v>
      </c>
      <c r="D99" s="365" t="s">
        <v>2854</v>
      </c>
    </row>
    <row r="100" spans="1:5" s="345" customFormat="1">
      <c r="A100" s="345" t="s">
        <v>2869</v>
      </c>
      <c r="B100" s="369" t="s">
        <v>2870</v>
      </c>
      <c r="C100" s="373"/>
      <c r="D100" s="345" t="s">
        <v>3054</v>
      </c>
    </row>
    <row r="101" spans="1:5" s="345" customFormat="1">
      <c r="A101" s="345" t="s">
        <v>2876</v>
      </c>
      <c r="B101" s="368" t="s">
        <v>2893</v>
      </c>
      <c r="C101" s="378"/>
      <c r="D101" s="360" t="s">
        <v>3055</v>
      </c>
    </row>
    <row r="102" spans="1:5" s="345" customFormat="1">
      <c r="A102" s="345" t="s">
        <v>2862</v>
      </c>
      <c r="B102" s="369" t="s">
        <v>2867</v>
      </c>
      <c r="C102" s="372"/>
      <c r="D102" s="345" t="s">
        <v>3045</v>
      </c>
    </row>
    <row r="103" spans="1:5" s="345" customFormat="1">
      <c r="A103" s="345" t="s">
        <v>2877</v>
      </c>
      <c r="B103" s="368" t="s">
        <v>2873</v>
      </c>
      <c r="C103" s="377"/>
      <c r="D103" s="345" t="s">
        <v>3046</v>
      </c>
    </row>
    <row r="104" spans="1:5" s="345" customFormat="1">
      <c r="A104" s="345" t="s">
        <v>2863</v>
      </c>
      <c r="B104" s="369" t="s">
        <v>2864</v>
      </c>
      <c r="C104" s="363"/>
      <c r="D104" s="360" t="s">
        <v>2918</v>
      </c>
    </row>
    <row r="105" spans="1:5" s="345" customFormat="1">
      <c r="B105" s="368"/>
      <c r="C105" s="360"/>
    </row>
    <row r="106" spans="1:5">
      <c r="A106" s="335" t="s">
        <v>2855</v>
      </c>
      <c r="B106" s="366"/>
      <c r="C106" s="333"/>
      <c r="D106" s="333"/>
    </row>
    <row r="107" spans="1:5">
      <c r="A107" s="365" t="s">
        <v>2851</v>
      </c>
      <c r="B107" s="367" t="s">
        <v>2852</v>
      </c>
      <c r="C107" s="365" t="s">
        <v>2853</v>
      </c>
      <c r="D107" s="365" t="s">
        <v>2854</v>
      </c>
    </row>
    <row r="108" spans="1:5">
      <c r="A108" s="345" t="s">
        <v>2876</v>
      </c>
      <c r="B108" s="368" t="s">
        <v>2893</v>
      </c>
      <c r="C108" s="378"/>
      <c r="D108" t="s">
        <v>2376</v>
      </c>
    </row>
    <row r="109" spans="1:5">
      <c r="A109" t="s">
        <v>2856</v>
      </c>
      <c r="B109" s="369" t="s">
        <v>2866</v>
      </c>
      <c r="C109" s="371"/>
      <c r="D109" t="s">
        <v>2378</v>
      </c>
    </row>
    <row r="110" spans="1:5">
      <c r="A110" t="s">
        <v>2862</v>
      </c>
      <c r="B110" s="369" t="s">
        <v>2867</v>
      </c>
      <c r="C110" s="372"/>
      <c r="D110" t="s">
        <v>2377</v>
      </c>
    </row>
    <row r="111" spans="1:5">
      <c r="A111" t="s">
        <v>2861</v>
      </c>
      <c r="B111" s="368" t="s">
        <v>2872</v>
      </c>
      <c r="C111" s="374"/>
      <c r="D111" t="s">
        <v>2858</v>
      </c>
      <c r="E111" s="369"/>
    </row>
    <row r="112" spans="1:5">
      <c r="A112" s="345" t="s">
        <v>2877</v>
      </c>
      <c r="B112" s="368" t="s">
        <v>2873</v>
      </c>
      <c r="C112" s="377"/>
      <c r="D112" t="s">
        <v>2859</v>
      </c>
    </row>
    <row r="113" spans="1:4">
      <c r="A113" t="s">
        <v>2863</v>
      </c>
      <c r="B113" s="369" t="s">
        <v>2864</v>
      </c>
      <c r="C113" s="363"/>
      <c r="D113" t="s">
        <v>2379</v>
      </c>
    </row>
    <row r="114" spans="1:4">
      <c r="A114" t="s">
        <v>2869</v>
      </c>
      <c r="B114" s="369" t="s">
        <v>2870</v>
      </c>
      <c r="C114" s="373"/>
      <c r="D114" t="s">
        <v>2868</v>
      </c>
    </row>
    <row r="116" spans="1:4">
      <c r="A116" s="335" t="s">
        <v>2903</v>
      </c>
      <c r="B116" s="366"/>
      <c r="C116" s="333"/>
      <c r="D116" s="333"/>
    </row>
    <row r="117" spans="1:4">
      <c r="A117" s="365" t="s">
        <v>2851</v>
      </c>
      <c r="B117" s="367" t="s">
        <v>2852</v>
      </c>
      <c r="C117" s="365" t="s">
        <v>2853</v>
      </c>
      <c r="D117" s="365" t="s">
        <v>2854</v>
      </c>
    </row>
    <row r="118" spans="1:4">
      <c r="A118" s="345" t="s">
        <v>2862</v>
      </c>
      <c r="B118" s="369" t="s">
        <v>2867</v>
      </c>
      <c r="C118" s="372"/>
      <c r="D118" t="s">
        <v>165</v>
      </c>
    </row>
    <row r="119" spans="1:4">
      <c r="A119" s="345" t="s">
        <v>2850</v>
      </c>
      <c r="B119" s="370" t="s">
        <v>2857</v>
      </c>
      <c r="C119" s="364"/>
      <c r="D119" t="s">
        <v>2905</v>
      </c>
    </row>
    <row r="120" spans="1:4">
      <c r="A120" s="345" t="s">
        <v>2902</v>
      </c>
      <c r="B120" s="368" t="s">
        <v>2896</v>
      </c>
      <c r="C120" s="387"/>
      <c r="D120" t="s">
        <v>2912</v>
      </c>
    </row>
    <row r="121" spans="1:4">
      <c r="A121" s="345" t="s">
        <v>2869</v>
      </c>
      <c r="B121" s="369" t="s">
        <v>2870</v>
      </c>
      <c r="C121" s="373"/>
      <c r="D121" t="s">
        <v>2906</v>
      </c>
    </row>
    <row r="122" spans="1:4">
      <c r="A122" s="345" t="s">
        <v>2878</v>
      </c>
      <c r="B122" s="368" t="s">
        <v>2874</v>
      </c>
      <c r="C122" s="379"/>
      <c r="D122" t="s">
        <v>2907</v>
      </c>
    </row>
    <row r="123" spans="1:4">
      <c r="A123" s="345" t="s">
        <v>2877</v>
      </c>
      <c r="B123" s="368" t="s">
        <v>2873</v>
      </c>
      <c r="C123" s="377"/>
      <c r="D123" t="s">
        <v>2908</v>
      </c>
    </row>
    <row r="124" spans="1:4">
      <c r="A124" s="345" t="s">
        <v>2897</v>
      </c>
      <c r="B124" s="368" t="s">
        <v>2894</v>
      </c>
      <c r="C124" s="386"/>
      <c r="D124" t="s">
        <v>2909</v>
      </c>
    </row>
    <row r="125" spans="1:4">
      <c r="A125" s="345" t="s">
        <v>2863</v>
      </c>
      <c r="B125" s="369" t="s">
        <v>2864</v>
      </c>
      <c r="C125" s="363"/>
      <c r="D125" t="s">
        <v>2913</v>
      </c>
    </row>
    <row r="126" spans="1:4">
      <c r="A126" s="345" t="s">
        <v>2876</v>
      </c>
      <c r="B126" s="368" t="s">
        <v>2893</v>
      </c>
      <c r="C126" s="378"/>
      <c r="D126" t="s">
        <v>2577</v>
      </c>
    </row>
    <row r="127" spans="1:4">
      <c r="A127" s="345" t="s">
        <v>2879</v>
      </c>
      <c r="B127" s="368" t="s">
        <v>2875</v>
      </c>
      <c r="C127" s="380"/>
      <c r="D127" t="s">
        <v>2578</v>
      </c>
    </row>
    <row r="128" spans="1:4">
      <c r="A128" s="345" t="s">
        <v>2856</v>
      </c>
      <c r="B128" s="369" t="s">
        <v>2866</v>
      </c>
      <c r="C128" s="371"/>
      <c r="D128" t="s">
        <v>2904</v>
      </c>
    </row>
    <row r="130" spans="1:8">
      <c r="A130" s="335" t="s">
        <v>2929</v>
      </c>
      <c r="B130" s="366"/>
      <c r="C130" s="333"/>
      <c r="D130" s="333"/>
    </row>
    <row r="131" spans="1:8">
      <c r="A131" s="365" t="s">
        <v>2851</v>
      </c>
      <c r="B131" s="367" t="s">
        <v>2852</v>
      </c>
      <c r="C131" s="365" t="s">
        <v>2853</v>
      </c>
      <c r="D131" s="365" t="s">
        <v>2854</v>
      </c>
      <c r="F131" s="360"/>
      <c r="G131" s="360"/>
      <c r="H131" s="360"/>
    </row>
    <row r="132" spans="1:8">
      <c r="A132" s="345" t="s">
        <v>2869</v>
      </c>
      <c r="B132" s="369" t="s">
        <v>2870</v>
      </c>
      <c r="C132" s="373"/>
      <c r="D132" t="s">
        <v>2930</v>
      </c>
      <c r="F132" s="360"/>
      <c r="G132" s="388"/>
      <c r="H132" s="360"/>
    </row>
    <row r="133" spans="1:8">
      <c r="A133" s="345" t="s">
        <v>2856</v>
      </c>
      <c r="B133" s="369" t="s">
        <v>2866</v>
      </c>
      <c r="C133" s="371"/>
      <c r="D133" t="s">
        <v>3158</v>
      </c>
      <c r="F133" s="360"/>
      <c r="G133" s="388"/>
      <c r="H133" s="360"/>
    </row>
    <row r="134" spans="1:8">
      <c r="A134" s="345" t="s">
        <v>2876</v>
      </c>
      <c r="B134" s="368" t="s">
        <v>2893</v>
      </c>
      <c r="C134" s="378"/>
      <c r="D134" t="s">
        <v>2931</v>
      </c>
      <c r="F134" s="360"/>
      <c r="G134" s="381"/>
      <c r="H134" s="360"/>
    </row>
    <row r="135" spans="1:8">
      <c r="A135" s="345" t="s">
        <v>2877</v>
      </c>
      <c r="B135" s="368" t="s">
        <v>2873</v>
      </c>
      <c r="C135" s="377"/>
      <c r="D135" t="s">
        <v>2932</v>
      </c>
      <c r="F135" s="360"/>
      <c r="G135" s="381"/>
      <c r="H135" s="360"/>
    </row>
    <row r="136" spans="1:8">
      <c r="A136" s="345" t="s">
        <v>2862</v>
      </c>
      <c r="B136" s="369" t="s">
        <v>2867</v>
      </c>
      <c r="C136" s="372"/>
      <c r="D136" t="s">
        <v>2933</v>
      </c>
      <c r="F136" s="360"/>
      <c r="G136" s="388"/>
      <c r="H136" s="360"/>
    </row>
    <row r="137" spans="1:8">
      <c r="A137" s="345" t="s">
        <v>2863</v>
      </c>
      <c r="B137" s="369" t="s">
        <v>2864</v>
      </c>
      <c r="C137" s="363"/>
      <c r="D137" t="s">
        <v>153</v>
      </c>
      <c r="F137" s="360"/>
      <c r="G137" s="388"/>
      <c r="H137" s="360"/>
    </row>
    <row r="138" spans="1:8">
      <c r="F138" s="360"/>
      <c r="G138" s="360"/>
      <c r="H138" s="360"/>
    </row>
    <row r="139" spans="1:8">
      <c r="A139" s="335" t="s">
        <v>2934</v>
      </c>
      <c r="B139" s="366"/>
      <c r="C139" s="333"/>
      <c r="D139" s="333"/>
      <c r="F139" s="360"/>
      <c r="G139" s="360"/>
      <c r="H139" s="360"/>
    </row>
    <row r="140" spans="1:8">
      <c r="A140" s="365" t="s">
        <v>2851</v>
      </c>
      <c r="B140" s="367" t="s">
        <v>2852</v>
      </c>
      <c r="C140" s="365" t="s">
        <v>2853</v>
      </c>
      <c r="D140" s="365" t="s">
        <v>2854</v>
      </c>
    </row>
    <row r="141" spans="1:8">
      <c r="A141" s="345" t="s">
        <v>2863</v>
      </c>
      <c r="B141" s="369" t="s">
        <v>2864</v>
      </c>
      <c r="C141" s="363"/>
      <c r="D141" t="s">
        <v>136</v>
      </c>
    </row>
    <row r="142" spans="1:8">
      <c r="A142" s="345" t="s">
        <v>2869</v>
      </c>
      <c r="B142" s="369" t="s">
        <v>2870</v>
      </c>
      <c r="C142" s="373"/>
      <c r="D142" t="s">
        <v>135</v>
      </c>
    </row>
    <row r="143" spans="1:8">
      <c r="A143" s="345" t="s">
        <v>2876</v>
      </c>
      <c r="B143" s="368" t="s">
        <v>2893</v>
      </c>
      <c r="C143" s="378"/>
      <c r="D143" t="s">
        <v>134</v>
      </c>
    </row>
    <row r="144" spans="1:8">
      <c r="A144" s="345" t="s">
        <v>2877</v>
      </c>
      <c r="B144" s="368" t="s">
        <v>2873</v>
      </c>
      <c r="C144" s="377"/>
      <c r="D144" t="s">
        <v>132</v>
      </c>
    </row>
    <row r="145" spans="1:4">
      <c r="A145" s="345" t="s">
        <v>2862</v>
      </c>
      <c r="B145" s="369" t="s">
        <v>2867</v>
      </c>
      <c r="C145" s="372"/>
      <c r="D145" t="s">
        <v>131</v>
      </c>
    </row>
    <row r="147" spans="1:4">
      <c r="A147" s="335" t="s">
        <v>2935</v>
      </c>
      <c r="B147" s="366"/>
      <c r="C147" s="333"/>
      <c r="D147" s="333"/>
    </row>
    <row r="148" spans="1:4">
      <c r="A148" s="365" t="s">
        <v>2851</v>
      </c>
      <c r="B148" s="367" t="s">
        <v>2852</v>
      </c>
      <c r="C148" s="365" t="s">
        <v>2853</v>
      </c>
      <c r="D148" s="365" t="s">
        <v>2854</v>
      </c>
    </row>
    <row r="149" spans="1:4">
      <c r="A149" s="345" t="s">
        <v>2850</v>
      </c>
      <c r="B149" s="370" t="s">
        <v>2857</v>
      </c>
      <c r="C149" s="364"/>
      <c r="D149" t="s">
        <v>187</v>
      </c>
    </row>
    <row r="150" spans="1:4">
      <c r="A150" s="345" t="s">
        <v>2869</v>
      </c>
      <c r="B150" s="369" t="s">
        <v>2870</v>
      </c>
      <c r="C150" s="373"/>
      <c r="D150" t="s">
        <v>313</v>
      </c>
    </row>
    <row r="151" spans="1:4">
      <c r="A151" s="345" t="s">
        <v>2856</v>
      </c>
      <c r="B151" s="369" t="s">
        <v>2866</v>
      </c>
      <c r="C151" s="371"/>
      <c r="D151" t="s">
        <v>314</v>
      </c>
    </row>
    <row r="153" spans="1:4" s="345" customFormat="1">
      <c r="A153" s="335" t="s">
        <v>2982</v>
      </c>
      <c r="B153" s="366"/>
      <c r="C153" s="333"/>
      <c r="D153" s="333"/>
    </row>
    <row r="154" spans="1:4" s="345" customFormat="1">
      <c r="A154" s="365" t="s">
        <v>2851</v>
      </c>
      <c r="B154" s="367" t="s">
        <v>2852</v>
      </c>
      <c r="C154" s="365" t="s">
        <v>2853</v>
      </c>
      <c r="D154" s="365" t="s">
        <v>2854</v>
      </c>
    </row>
    <row r="155" spans="1:4" s="345" customFormat="1">
      <c r="A155" s="345" t="s">
        <v>2861</v>
      </c>
      <c r="B155" s="368" t="s">
        <v>2872</v>
      </c>
      <c r="C155" s="374"/>
      <c r="D155" s="345" t="s">
        <v>2795</v>
      </c>
    </row>
    <row r="156" spans="1:4" s="345" customFormat="1">
      <c r="A156" s="345" t="s">
        <v>2876</v>
      </c>
      <c r="B156" s="368" t="s">
        <v>2893</v>
      </c>
      <c r="C156" s="378"/>
      <c r="D156" s="345" t="s">
        <v>103</v>
      </c>
    </row>
    <row r="157" spans="1:4" s="345" customFormat="1">
      <c r="A157" s="345" t="s">
        <v>2862</v>
      </c>
      <c r="B157" s="369" t="s">
        <v>2867</v>
      </c>
      <c r="C157" s="372"/>
      <c r="D157" s="345" t="s">
        <v>97</v>
      </c>
    </row>
    <row r="158" spans="1:4" s="345" customFormat="1">
      <c r="A158" s="345" t="s">
        <v>2897</v>
      </c>
      <c r="B158" s="368" t="s">
        <v>2894</v>
      </c>
      <c r="C158" s="386"/>
      <c r="D158" s="345" t="s">
        <v>2983</v>
      </c>
    </row>
    <row r="159" spans="1:4" s="345" customFormat="1">
      <c r="A159" s="345" t="s">
        <v>2877</v>
      </c>
      <c r="B159" s="368" t="s">
        <v>2873</v>
      </c>
      <c r="C159" s="377"/>
      <c r="D159" s="345" t="s">
        <v>2984</v>
      </c>
    </row>
    <row r="160" spans="1:4" s="345" customFormat="1">
      <c r="A160" s="345" t="s">
        <v>2869</v>
      </c>
      <c r="B160" s="369" t="s">
        <v>2870</v>
      </c>
      <c r="C160" s="373"/>
      <c r="D160" s="345" t="s">
        <v>108</v>
      </c>
    </row>
    <row r="161" spans="1:4" s="345" customFormat="1">
      <c r="A161" s="345" t="s">
        <v>2878</v>
      </c>
      <c r="B161" s="368" t="s">
        <v>2874</v>
      </c>
      <c r="C161" s="379"/>
      <c r="D161" s="345" t="s">
        <v>107</v>
      </c>
    </row>
    <row r="162" spans="1:4" s="345" customFormat="1">
      <c r="A162" s="345" t="s">
        <v>2863</v>
      </c>
      <c r="B162" s="369" t="s">
        <v>2864</v>
      </c>
      <c r="C162" s="363"/>
      <c r="D162" s="345" t="s">
        <v>106</v>
      </c>
    </row>
    <row r="163" spans="1:4" s="345" customFormat="1">
      <c r="A163" s="345" t="s">
        <v>2856</v>
      </c>
      <c r="B163" s="369" t="s">
        <v>2866</v>
      </c>
      <c r="C163" s="371"/>
      <c r="D163" s="345" t="s">
        <v>105</v>
      </c>
    </row>
    <row r="164" spans="1:4" s="345" customFormat="1">
      <c r="B164" s="368"/>
    </row>
    <row r="165" spans="1:4" s="345" customFormat="1">
      <c r="A165" s="335" t="s">
        <v>2987</v>
      </c>
      <c r="B165" s="366"/>
      <c r="C165" s="333"/>
      <c r="D165" s="333"/>
    </row>
    <row r="166" spans="1:4" s="345" customFormat="1">
      <c r="A166" s="365" t="s">
        <v>2851</v>
      </c>
      <c r="B166" s="367" t="s">
        <v>2852</v>
      </c>
      <c r="C166" s="365" t="s">
        <v>2853</v>
      </c>
      <c r="D166" s="365" t="s">
        <v>2854</v>
      </c>
    </row>
    <row r="167" spans="1:4" s="345" customFormat="1">
      <c r="A167" s="345" t="s">
        <v>2861</v>
      </c>
      <c r="B167" s="368" t="s">
        <v>2872</v>
      </c>
      <c r="C167" s="374"/>
      <c r="D167" s="345" t="s">
        <v>2795</v>
      </c>
    </row>
    <row r="168" spans="1:4" s="345" customFormat="1">
      <c r="A168" s="345" t="s">
        <v>2879</v>
      </c>
      <c r="B168" s="368" t="s">
        <v>2875</v>
      </c>
      <c r="C168" s="380"/>
      <c r="D168" s="345" t="s">
        <v>2937</v>
      </c>
    </row>
    <row r="169" spans="1:4" s="345" customFormat="1">
      <c r="A169" s="345" t="s">
        <v>2869</v>
      </c>
      <c r="B169" s="369" t="s">
        <v>2870</v>
      </c>
      <c r="C169" s="373"/>
      <c r="D169" s="345" t="s">
        <v>102</v>
      </c>
    </row>
    <row r="170" spans="1:4" s="345" customFormat="1">
      <c r="A170" s="345" t="s">
        <v>2876</v>
      </c>
      <c r="B170" s="368" t="s">
        <v>2893</v>
      </c>
      <c r="C170" s="378"/>
      <c r="D170" s="345" t="s">
        <v>103</v>
      </c>
    </row>
    <row r="171" spans="1:4" s="345" customFormat="1">
      <c r="A171" s="345" t="s">
        <v>2862</v>
      </c>
      <c r="B171" s="369" t="s">
        <v>2867</v>
      </c>
      <c r="C171" s="372"/>
      <c r="D171" s="345" t="s">
        <v>97</v>
      </c>
    </row>
    <row r="172" spans="1:4" s="345" customFormat="1">
      <c r="A172" s="345" t="s">
        <v>2877</v>
      </c>
      <c r="B172" s="368" t="s">
        <v>2873</v>
      </c>
      <c r="C172" s="377"/>
      <c r="D172" s="345" t="s">
        <v>2985</v>
      </c>
    </row>
    <row r="173" spans="1:4" s="345" customFormat="1">
      <c r="A173" s="345" t="s">
        <v>2856</v>
      </c>
      <c r="B173" s="369" t="s">
        <v>2866</v>
      </c>
      <c r="C173" s="371"/>
      <c r="D173" s="345" t="s">
        <v>510</v>
      </c>
    </row>
    <row r="174" spans="1:4" s="345" customFormat="1">
      <c r="A174" s="345" t="s">
        <v>2946</v>
      </c>
      <c r="B174" s="369" t="s">
        <v>2948</v>
      </c>
      <c r="C174" s="389"/>
      <c r="D174" s="345" t="s">
        <v>2945</v>
      </c>
    </row>
    <row r="175" spans="1:4" s="345" customFormat="1">
      <c r="A175" s="345" t="s">
        <v>2947</v>
      </c>
      <c r="B175" s="369">
        <v>740000</v>
      </c>
      <c r="C175" s="390"/>
      <c r="D175" s="345" t="s">
        <v>2792</v>
      </c>
    </row>
    <row r="176" spans="1:4" s="345" customFormat="1">
      <c r="A176" s="345" t="s">
        <v>2863</v>
      </c>
      <c r="B176" s="369" t="s">
        <v>2864</v>
      </c>
      <c r="C176" s="363"/>
      <c r="D176" s="345" t="s">
        <v>2986</v>
      </c>
    </row>
    <row r="177" spans="1:4" s="345" customFormat="1">
      <c r="B177" s="368"/>
    </row>
    <row r="178" spans="1:4" s="345" customFormat="1">
      <c r="A178" s="335" t="s">
        <v>2988</v>
      </c>
      <c r="B178" s="366"/>
      <c r="C178" s="333"/>
      <c r="D178" s="333"/>
    </row>
    <row r="179" spans="1:4" s="345" customFormat="1">
      <c r="A179" s="365" t="s">
        <v>2851</v>
      </c>
      <c r="B179" s="367" t="s">
        <v>2852</v>
      </c>
      <c r="C179" s="365" t="s">
        <v>2853</v>
      </c>
      <c r="D179" s="365" t="s">
        <v>2854</v>
      </c>
    </row>
    <row r="180" spans="1:4" s="345" customFormat="1">
      <c r="A180" s="345" t="s">
        <v>2861</v>
      </c>
      <c r="B180" s="368" t="s">
        <v>2872</v>
      </c>
      <c r="C180" s="374"/>
      <c r="D180" s="345" t="s">
        <v>2795</v>
      </c>
    </row>
    <row r="181" spans="1:4" s="345" customFormat="1">
      <c r="A181" s="345" t="s">
        <v>2856</v>
      </c>
      <c r="B181" s="369" t="s">
        <v>2866</v>
      </c>
      <c r="C181" s="371"/>
      <c r="D181" s="345" t="s">
        <v>510</v>
      </c>
    </row>
    <row r="182" spans="1:4" s="345" customFormat="1">
      <c r="A182" s="345" t="s">
        <v>2879</v>
      </c>
      <c r="B182" s="368" t="s">
        <v>2875</v>
      </c>
      <c r="C182" s="380"/>
      <c r="D182" s="345" t="s">
        <v>2937</v>
      </c>
    </row>
    <row r="183" spans="1:4" s="345" customFormat="1">
      <c r="A183" s="345" t="s">
        <v>2869</v>
      </c>
      <c r="B183" s="369" t="s">
        <v>2870</v>
      </c>
      <c r="C183" s="373"/>
      <c r="D183" s="345" t="s">
        <v>102</v>
      </c>
    </row>
    <row r="184" spans="1:4" s="345" customFormat="1">
      <c r="A184" s="345" t="s">
        <v>2897</v>
      </c>
      <c r="B184" s="368" t="s">
        <v>2894</v>
      </c>
      <c r="C184" s="386"/>
      <c r="D184" s="345" t="s">
        <v>2981</v>
      </c>
    </row>
    <row r="185" spans="1:4" s="345" customFormat="1">
      <c r="A185" s="345" t="s">
        <v>2946</v>
      </c>
      <c r="B185" s="369" t="s">
        <v>2948</v>
      </c>
      <c r="C185" s="389"/>
      <c r="D185" s="345" t="s">
        <v>2945</v>
      </c>
    </row>
    <row r="186" spans="1:4" s="345" customFormat="1">
      <c r="A186" s="345" t="s">
        <v>2863</v>
      </c>
      <c r="B186" s="369" t="s">
        <v>2864</v>
      </c>
      <c r="C186" s="363"/>
      <c r="D186" s="345" t="s">
        <v>2986</v>
      </c>
    </row>
    <row r="187" spans="1:4" s="345" customFormat="1">
      <c r="A187" s="345" t="s">
        <v>2877</v>
      </c>
      <c r="B187" s="368" t="s">
        <v>2873</v>
      </c>
      <c r="C187" s="377"/>
      <c r="D187" s="345" t="s">
        <v>2985</v>
      </c>
    </row>
    <row r="188" spans="1:4" s="345" customFormat="1">
      <c r="A188" s="345" t="s">
        <v>2862</v>
      </c>
      <c r="B188" s="369" t="s">
        <v>2867</v>
      </c>
      <c r="C188" s="372"/>
      <c r="D188" s="345" t="s">
        <v>97</v>
      </c>
    </row>
    <row r="189" spans="1:4" s="345" customFormat="1">
      <c r="A189" s="345" t="s">
        <v>2876</v>
      </c>
      <c r="B189" s="368" t="s">
        <v>2893</v>
      </c>
      <c r="C189" s="378"/>
      <c r="D189" s="345" t="s">
        <v>103</v>
      </c>
    </row>
    <row r="190" spans="1:4" s="345" customFormat="1">
      <c r="B190" s="368"/>
    </row>
    <row r="191" spans="1:4">
      <c r="A191" s="335" t="s">
        <v>2962</v>
      </c>
      <c r="B191" s="366"/>
      <c r="C191" s="333"/>
      <c r="D191" s="333"/>
    </row>
    <row r="192" spans="1:4">
      <c r="A192" s="365" t="s">
        <v>2851</v>
      </c>
      <c r="B192" s="367" t="s">
        <v>2852</v>
      </c>
      <c r="C192" s="365" t="s">
        <v>2853</v>
      </c>
      <c r="D192" s="365" t="s">
        <v>2854</v>
      </c>
    </row>
    <row r="193" spans="1:5">
      <c r="A193" s="345" t="s">
        <v>2861</v>
      </c>
      <c r="B193" s="368" t="s">
        <v>2872</v>
      </c>
      <c r="C193" s="374"/>
      <c r="D193" s="345" t="s">
        <v>497</v>
      </c>
    </row>
    <row r="194" spans="1:5">
      <c r="A194" s="345" t="s">
        <v>2902</v>
      </c>
      <c r="B194" s="368" t="s">
        <v>2896</v>
      </c>
      <c r="C194" s="387"/>
      <c r="D194" t="s">
        <v>2936</v>
      </c>
    </row>
    <row r="195" spans="1:5" s="345" customFormat="1">
      <c r="A195" s="345" t="s">
        <v>2901</v>
      </c>
      <c r="B195" s="368" t="s">
        <v>2895</v>
      </c>
      <c r="C195" s="385"/>
      <c r="D195" s="345" t="s">
        <v>2794</v>
      </c>
    </row>
    <row r="196" spans="1:5">
      <c r="A196" s="345" t="s">
        <v>2869</v>
      </c>
      <c r="B196" s="369" t="s">
        <v>2870</v>
      </c>
      <c r="C196" s="373"/>
      <c r="D196" t="s">
        <v>102</v>
      </c>
    </row>
    <row r="197" spans="1:5">
      <c r="A197" s="345" t="s">
        <v>2876</v>
      </c>
      <c r="B197" s="368" t="s">
        <v>2893</v>
      </c>
      <c r="C197" s="378"/>
      <c r="D197" t="s">
        <v>2943</v>
      </c>
      <c r="E197" s="345"/>
    </row>
    <row r="198" spans="1:5">
      <c r="A198" s="345" t="s">
        <v>2897</v>
      </c>
      <c r="B198" s="368" t="s">
        <v>2894</v>
      </c>
      <c r="C198" s="386"/>
      <c r="D198" t="s">
        <v>2944</v>
      </c>
      <c r="E198" s="345"/>
    </row>
    <row r="199" spans="1:5">
      <c r="A199" s="345" t="s">
        <v>2850</v>
      </c>
      <c r="B199" s="370" t="s">
        <v>2857</v>
      </c>
      <c r="C199" s="364"/>
      <c r="D199" t="s">
        <v>99</v>
      </c>
      <c r="E199" s="345"/>
    </row>
    <row r="200" spans="1:5">
      <c r="A200" s="345" t="s">
        <v>2878</v>
      </c>
      <c r="B200" s="368" t="s">
        <v>2874</v>
      </c>
      <c r="C200" s="379"/>
      <c r="D200" t="s">
        <v>98</v>
      </c>
    </row>
    <row r="201" spans="1:5">
      <c r="A201" s="345" t="s">
        <v>2863</v>
      </c>
      <c r="B201" s="369" t="s">
        <v>2864</v>
      </c>
      <c r="C201" s="363"/>
      <c r="D201" t="s">
        <v>2999</v>
      </c>
    </row>
    <row r="202" spans="1:5">
      <c r="A202" s="345" t="s">
        <v>2862</v>
      </c>
      <c r="B202" s="369" t="s">
        <v>2867</v>
      </c>
      <c r="C202" s="372"/>
      <c r="D202" t="s">
        <v>97</v>
      </c>
    </row>
    <row r="203" spans="1:5">
      <c r="A203" s="360" t="s">
        <v>2886</v>
      </c>
      <c r="B203" s="381" t="s">
        <v>2885</v>
      </c>
      <c r="C203" s="382"/>
      <c r="D203" t="s">
        <v>507</v>
      </c>
    </row>
    <row r="204" spans="1:5">
      <c r="A204" s="345" t="s">
        <v>2856</v>
      </c>
      <c r="B204" s="369" t="s">
        <v>2866</v>
      </c>
      <c r="C204" s="371"/>
      <c r="D204" t="s">
        <v>510</v>
      </c>
    </row>
    <row r="205" spans="1:5" s="345" customFormat="1">
      <c r="A205" s="345" t="s">
        <v>2947</v>
      </c>
      <c r="B205" s="369">
        <v>740000</v>
      </c>
      <c r="C205" s="390"/>
      <c r="D205" s="345" t="s">
        <v>2792</v>
      </c>
    </row>
    <row r="206" spans="1:5" s="345" customFormat="1"/>
    <row r="207" spans="1:5">
      <c r="A207" s="335" t="s">
        <v>3144</v>
      </c>
      <c r="B207" s="366"/>
      <c r="C207" s="333"/>
      <c r="D207" s="333"/>
    </row>
    <row r="208" spans="1:5">
      <c r="A208" s="365" t="s">
        <v>2851</v>
      </c>
      <c r="B208" s="367" t="s">
        <v>2852</v>
      </c>
      <c r="C208" s="365" t="s">
        <v>2853</v>
      </c>
      <c r="D208" s="365" t="s">
        <v>2854</v>
      </c>
    </row>
    <row r="209" spans="1:4">
      <c r="A209" s="345" t="s">
        <v>2861</v>
      </c>
      <c r="B209" s="368" t="s">
        <v>2872</v>
      </c>
      <c r="C209" s="374"/>
      <c r="D209" s="345" t="s">
        <v>2795</v>
      </c>
    </row>
    <row r="210" spans="1:4">
      <c r="A210" s="345" t="s">
        <v>2876</v>
      </c>
      <c r="B210" s="368" t="s">
        <v>2893</v>
      </c>
      <c r="C210" s="378"/>
      <c r="D210" s="345" t="s">
        <v>103</v>
      </c>
    </row>
    <row r="211" spans="1:4" s="345" customFormat="1">
      <c r="A211" s="345" t="s">
        <v>2879</v>
      </c>
      <c r="B211" s="368" t="s">
        <v>2875</v>
      </c>
      <c r="C211" s="380"/>
      <c r="D211" s="345" t="s">
        <v>2937</v>
      </c>
    </row>
    <row r="212" spans="1:4">
      <c r="A212" s="345" t="s">
        <v>2901</v>
      </c>
      <c r="B212" s="368" t="s">
        <v>2895</v>
      </c>
      <c r="C212" s="385"/>
      <c r="D212" s="345" t="s">
        <v>2794</v>
      </c>
    </row>
    <row r="213" spans="1:4">
      <c r="A213" s="345" t="s">
        <v>2902</v>
      </c>
      <c r="B213" s="368" t="s">
        <v>2896</v>
      </c>
      <c r="C213" s="387"/>
      <c r="D213" s="345" t="s">
        <v>2936</v>
      </c>
    </row>
    <row r="214" spans="1:4">
      <c r="A214" s="345" t="s">
        <v>2869</v>
      </c>
      <c r="B214" s="369" t="s">
        <v>2870</v>
      </c>
      <c r="C214" s="373"/>
      <c r="D214" s="345" t="s">
        <v>102</v>
      </c>
    </row>
    <row r="215" spans="1:4">
      <c r="A215" s="345" t="s">
        <v>2878</v>
      </c>
      <c r="B215" s="368" t="s">
        <v>2874</v>
      </c>
      <c r="C215" s="379"/>
      <c r="D215" s="345" t="s">
        <v>3001</v>
      </c>
    </row>
    <row r="216" spans="1:4">
      <c r="A216" s="345" t="s">
        <v>2856</v>
      </c>
      <c r="B216" s="369" t="s">
        <v>2866</v>
      </c>
      <c r="C216" s="371"/>
      <c r="D216" s="345" t="s">
        <v>3000</v>
      </c>
    </row>
    <row r="217" spans="1:4">
      <c r="A217" s="345" t="s">
        <v>2862</v>
      </c>
      <c r="B217" s="369" t="s">
        <v>2867</v>
      </c>
      <c r="C217" s="372"/>
      <c r="D217" s="345" t="s">
        <v>97</v>
      </c>
    </row>
    <row r="218" spans="1:4">
      <c r="A218" s="345" t="s">
        <v>2863</v>
      </c>
      <c r="B218" s="369" t="s">
        <v>2864</v>
      </c>
      <c r="C218" s="363"/>
      <c r="D218" s="345" t="s">
        <v>2999</v>
      </c>
    </row>
    <row r="219" spans="1:4">
      <c r="A219" s="345" t="s">
        <v>2947</v>
      </c>
      <c r="B219" s="369">
        <v>740000</v>
      </c>
      <c r="C219" s="390"/>
      <c r="D219" s="345" t="s">
        <v>2792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C16" sqref="C16"/>
    </sheetView>
  </sheetViews>
  <sheetFormatPr defaultColWidth="8.85546875" defaultRowHeight="15"/>
  <cols>
    <col min="1" max="1" width="31.42578125" style="10" customWidth="1"/>
    <col min="2" max="2" width="28.140625" style="10" customWidth="1"/>
    <col min="3" max="3" width="68" style="10" customWidth="1"/>
    <col min="4" max="16384" width="8.85546875" style="10"/>
  </cols>
  <sheetData>
    <row r="1" spans="1:3">
      <c r="A1" s="51" t="s">
        <v>79</v>
      </c>
      <c r="B1" s="51" t="s">
        <v>80</v>
      </c>
    </row>
    <row r="2" spans="1:3" ht="60">
      <c r="A2" s="10" t="s">
        <v>158</v>
      </c>
      <c r="B2" s="10" t="s">
        <v>3385</v>
      </c>
      <c r="C2" s="436" t="s">
        <v>3396</v>
      </c>
    </row>
    <row r="3" spans="1:3">
      <c r="A3" s="10" t="s">
        <v>3598</v>
      </c>
      <c r="B3" s="10" t="s">
        <v>3597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election activeCell="A2" sqref="A2:B2"/>
    </sheetView>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75" thickBot="1">
      <c r="A1" s="1" t="s">
        <v>382</v>
      </c>
      <c r="B1" s="9" t="s">
        <v>383</v>
      </c>
      <c r="C1" s="9" t="s">
        <v>385</v>
      </c>
      <c r="D1" s="9" t="s">
        <v>386</v>
      </c>
      <c r="E1" s="1" t="s">
        <v>384</v>
      </c>
    </row>
    <row r="2" spans="1:8" ht="15.75">
      <c r="A2" s="487" t="s">
        <v>548</v>
      </c>
      <c r="B2" s="488"/>
      <c r="C2" s="83"/>
      <c r="D2" s="83"/>
      <c r="E2" s="83"/>
      <c r="F2" s="83"/>
      <c r="G2" s="83"/>
      <c r="H2" s="84" t="s">
        <v>549</v>
      </c>
    </row>
    <row r="3" spans="1:8" ht="15.75">
      <c r="A3" s="85"/>
      <c r="B3" s="86"/>
      <c r="C3" s="86"/>
      <c r="D3" s="86"/>
      <c r="E3" s="86"/>
      <c r="F3" s="86"/>
      <c r="G3" s="86"/>
      <c r="H3" s="87" t="s">
        <v>550</v>
      </c>
    </row>
    <row r="4" spans="1:8">
      <c r="A4" s="88"/>
      <c r="B4" s="89"/>
      <c r="C4" s="89"/>
      <c r="D4" s="89"/>
      <c r="E4" s="89"/>
      <c r="F4" s="89"/>
      <c r="G4" s="90"/>
      <c r="H4" s="87" t="s">
        <v>551</v>
      </c>
    </row>
    <row r="5" spans="1:8" ht="15.75" thickBot="1">
      <c r="A5" s="91"/>
      <c r="B5" s="92"/>
      <c r="C5" s="92"/>
      <c r="D5" s="92"/>
      <c r="E5" s="92"/>
      <c r="F5" s="92"/>
      <c r="G5" s="92"/>
      <c r="H5" s="93"/>
    </row>
    <row r="6" spans="1:8">
      <c r="A6" s="489" t="s">
        <v>552</v>
      </c>
      <c r="B6" s="94" t="s">
        <v>553</v>
      </c>
      <c r="C6" s="94" t="s">
        <v>554</v>
      </c>
      <c r="D6" s="94" t="s">
        <v>555</v>
      </c>
      <c r="E6" s="94" t="s">
        <v>556</v>
      </c>
      <c r="F6" s="94" t="s">
        <v>557</v>
      </c>
      <c r="G6" s="94" t="s">
        <v>558</v>
      </c>
      <c r="H6" s="95" t="s">
        <v>559</v>
      </c>
    </row>
    <row r="7" spans="1:8" ht="15.75" thickBot="1">
      <c r="A7" s="490"/>
      <c r="B7" s="491" t="s">
        <v>560</v>
      </c>
      <c r="C7" s="492"/>
      <c r="D7" s="492"/>
      <c r="E7" s="492"/>
      <c r="F7" s="492"/>
      <c r="G7" s="492"/>
      <c r="H7" s="493"/>
    </row>
    <row r="8" spans="1:8" ht="16.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5.7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5.7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5.7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5.7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5.7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5.7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5.75" thickBot="1">
      <c r="A34" s="105" t="s">
        <v>589</v>
      </c>
      <c r="B34" s="97">
        <v>27566.307103419644</v>
      </c>
      <c r="C34" s="97">
        <v>0.48826677857</v>
      </c>
      <c r="D34" s="97">
        <v>0.78160963399831995</v>
      </c>
      <c r="E34" s="101" t="s">
        <v>566</v>
      </c>
      <c r="F34" s="101" t="s">
        <v>566</v>
      </c>
      <c r="G34" s="101" t="s">
        <v>566</v>
      </c>
      <c r="H34" s="101" t="s">
        <v>566</v>
      </c>
    </row>
    <row r="35" spans="1:8" ht="15.7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5.7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5.7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5.7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5.7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5.75" thickBot="1">
      <c r="C62" s="7"/>
      <c r="D62" s="7"/>
    </row>
    <row r="63" spans="1:10" ht="15.75">
      <c r="A63" s="487" t="s">
        <v>620</v>
      </c>
      <c r="B63" s="488"/>
      <c r="C63" s="118"/>
      <c r="D63" s="118"/>
      <c r="E63" s="118"/>
      <c r="F63" s="118"/>
      <c r="G63" s="118"/>
      <c r="H63" s="118"/>
      <c r="I63" s="118"/>
      <c r="J63" s="84" t="s">
        <v>549</v>
      </c>
    </row>
    <row r="64" spans="1:10" ht="15.75">
      <c r="A64" s="85" t="s">
        <v>621</v>
      </c>
      <c r="B64" s="119"/>
      <c r="C64" s="120"/>
      <c r="D64" s="120"/>
      <c r="E64" s="120"/>
      <c r="F64" s="120"/>
      <c r="G64" s="120"/>
      <c r="H64" s="120"/>
      <c r="I64" s="121"/>
      <c r="J64" s="87" t="s">
        <v>550</v>
      </c>
    </row>
    <row r="65" spans="1:10" ht="16.5" thickBot="1">
      <c r="A65" s="85"/>
      <c r="B65" s="119"/>
      <c r="C65" s="120"/>
      <c r="D65" s="120"/>
      <c r="E65" s="120"/>
      <c r="F65" s="120"/>
      <c r="G65" s="120"/>
      <c r="H65" s="90"/>
      <c r="I65" s="121"/>
      <c r="J65" s="122" t="s">
        <v>551</v>
      </c>
    </row>
    <row r="66" spans="1:10">
      <c r="A66" s="494" t="s">
        <v>552</v>
      </c>
      <c r="B66" s="497" t="s">
        <v>622</v>
      </c>
      <c r="C66" s="498"/>
      <c r="D66" s="497" t="s">
        <v>623</v>
      </c>
      <c r="E66" s="499"/>
      <c r="F66" s="500"/>
      <c r="G66" s="497" t="s">
        <v>624</v>
      </c>
      <c r="H66" s="501"/>
      <c r="I66" s="501"/>
      <c r="J66" s="498"/>
    </row>
    <row r="67" spans="1:10">
      <c r="A67" s="495"/>
      <c r="B67" s="502" t="s">
        <v>625</v>
      </c>
      <c r="C67" s="503"/>
      <c r="D67" s="506" t="s">
        <v>626</v>
      </c>
      <c r="E67" s="508" t="s">
        <v>554</v>
      </c>
      <c r="F67" s="510" t="s">
        <v>555</v>
      </c>
      <c r="G67" s="512" t="s">
        <v>627</v>
      </c>
      <c r="H67" s="506" t="s">
        <v>554</v>
      </c>
      <c r="I67" s="506" t="s">
        <v>555</v>
      </c>
      <c r="J67" s="123" t="s">
        <v>553</v>
      </c>
    </row>
    <row r="68" spans="1:10">
      <c r="A68" s="495"/>
      <c r="B68" s="504"/>
      <c r="C68" s="505"/>
      <c r="D68" s="507"/>
      <c r="E68" s="509"/>
      <c r="F68" s="511"/>
      <c r="G68" s="513"/>
      <c r="H68" s="507"/>
      <c r="I68" s="507"/>
      <c r="J68" s="124" t="s">
        <v>628</v>
      </c>
    </row>
    <row r="69" spans="1:10" ht="15.75" thickBot="1">
      <c r="A69" s="496"/>
      <c r="B69" s="125" t="s">
        <v>629</v>
      </c>
      <c r="C69" s="126" t="s">
        <v>630</v>
      </c>
      <c r="D69" s="126" t="s">
        <v>631</v>
      </c>
      <c r="E69" s="485" t="s">
        <v>632</v>
      </c>
      <c r="F69" s="486"/>
      <c r="G69" s="485" t="s">
        <v>560</v>
      </c>
      <c r="H69" s="483"/>
      <c r="I69" s="483"/>
      <c r="J69" s="484"/>
    </row>
    <row r="70" spans="1:10" ht="15.7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75">
      <c r="A404" s="482" t="s">
        <v>720</v>
      </c>
      <c r="B404" s="482"/>
      <c r="C404" s="482"/>
      <c r="D404" s="482"/>
      <c r="E404" s="482"/>
      <c r="F404" s="482"/>
      <c r="G404" s="482"/>
      <c r="H404" s="155"/>
      <c r="I404" s="155"/>
      <c r="J404" s="155"/>
      <c r="K404" s="155"/>
      <c r="L404" s="155"/>
      <c r="M404" s="156" t="s">
        <v>549</v>
      </c>
    </row>
    <row r="405" spans="1:13" ht="15.75">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50.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5.75" thickBot="1">
      <c r="A409" s="168"/>
      <c r="B409" s="476" t="s">
        <v>560</v>
      </c>
      <c r="C409" s="476"/>
      <c r="D409" s="477"/>
      <c r="E409" s="475" t="s">
        <v>728</v>
      </c>
      <c r="F409" s="476"/>
      <c r="G409" s="477"/>
      <c r="H409" s="475" t="s">
        <v>560</v>
      </c>
      <c r="I409" s="483"/>
      <c r="J409" s="483"/>
      <c r="K409" s="483"/>
      <c r="L409" s="483"/>
      <c r="M409" s="484"/>
    </row>
    <row r="410" spans="1:13" ht="15.7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7.25">
      <c r="A461" s="479" t="s">
        <v>778</v>
      </c>
      <c r="B461" s="479"/>
      <c r="C461" s="479"/>
      <c r="D461" s="479"/>
      <c r="E461" s="479"/>
      <c r="F461" s="479"/>
      <c r="G461" s="479"/>
      <c r="H461" s="479"/>
      <c r="I461" s="479"/>
      <c r="J461" s="479"/>
      <c r="K461" s="479"/>
      <c r="L461" s="479"/>
      <c r="M461" s="479"/>
      <c r="N461" s="479"/>
      <c r="O461" s="479"/>
      <c r="P461" s="479"/>
      <c r="Q461" s="479"/>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75">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473"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8.25" thickBot="1">
      <c r="A466" s="474"/>
      <c r="B466" s="475" t="s">
        <v>813</v>
      </c>
      <c r="C466" s="476"/>
      <c r="D466" s="476"/>
      <c r="E466" s="476"/>
      <c r="F466" s="476"/>
      <c r="G466" s="476"/>
      <c r="H466" s="476"/>
      <c r="I466" s="476"/>
      <c r="J466" s="476"/>
      <c r="K466" s="476"/>
      <c r="L466" s="476"/>
      <c r="M466" s="476"/>
      <c r="N466" s="476"/>
      <c r="O466" s="476"/>
      <c r="P466" s="476"/>
      <c r="Q466" s="476"/>
      <c r="R466" s="477"/>
      <c r="S466" s="195"/>
      <c r="T466" s="195"/>
      <c r="U466" s="466" t="s">
        <v>814</v>
      </c>
      <c r="V466" s="467"/>
      <c r="W466" s="475" t="s">
        <v>813</v>
      </c>
      <c r="X466" s="476"/>
      <c r="Y466" s="476"/>
      <c r="Z466" s="476"/>
      <c r="AA466" s="476"/>
      <c r="AB466" s="476"/>
      <c r="AC466" s="477"/>
      <c r="AD466" s="195"/>
      <c r="AE466" s="195"/>
      <c r="AF466" s="466" t="s">
        <v>814</v>
      </c>
      <c r="AG466" s="467"/>
      <c r="AH466" s="196" t="s">
        <v>728</v>
      </c>
      <c r="AI466" s="197" t="s">
        <v>813</v>
      </c>
      <c r="AJ466" s="198" t="s">
        <v>813</v>
      </c>
    </row>
    <row r="467" spans="1:36" ht="15.7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466" t="s">
        <v>814</v>
      </c>
      <c r="C496" s="480"/>
      <c r="D496" s="480"/>
      <c r="E496" s="480"/>
      <c r="F496" s="480"/>
      <c r="G496" s="480"/>
      <c r="H496" s="480"/>
      <c r="I496" s="480"/>
      <c r="J496" s="480"/>
      <c r="K496" s="480"/>
      <c r="L496" s="480"/>
      <c r="M496" s="480"/>
      <c r="N496" s="480"/>
      <c r="O496" s="480"/>
      <c r="P496" s="480"/>
      <c r="Q496" s="480"/>
      <c r="R496" s="480"/>
      <c r="S496" s="480"/>
      <c r="T496" s="480"/>
      <c r="U496" s="480"/>
      <c r="V496" s="480"/>
      <c r="W496" s="480"/>
      <c r="X496" s="480"/>
      <c r="Y496" s="480"/>
      <c r="Z496" s="480"/>
      <c r="AA496" s="480"/>
      <c r="AB496" s="480"/>
      <c r="AC496" s="480"/>
      <c r="AD496" s="480"/>
      <c r="AE496" s="480"/>
      <c r="AF496" s="480"/>
      <c r="AG496" s="480"/>
      <c r="AH496" s="480"/>
      <c r="AI496" s="480"/>
      <c r="AJ496" s="481"/>
    </row>
    <row r="497" spans="1:36" ht="15.7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75">
      <c r="A508" s="184" t="s">
        <v>836</v>
      </c>
      <c r="B508" s="155"/>
      <c r="C508" s="155"/>
      <c r="D508" s="155"/>
      <c r="E508" s="155"/>
      <c r="F508" s="156"/>
      <c r="G508" s="156" t="s">
        <v>549</v>
      </c>
    </row>
    <row r="509" spans="1:36" ht="15.75">
      <c r="A509" s="184" t="s">
        <v>837</v>
      </c>
      <c r="B509" s="155"/>
      <c r="C509" s="155"/>
      <c r="D509" s="155"/>
      <c r="E509" s="155"/>
      <c r="F509" s="156"/>
      <c r="G509" s="156" t="s">
        <v>550</v>
      </c>
    </row>
    <row r="510" spans="1:36">
      <c r="A510" s="155"/>
      <c r="B510" s="155"/>
      <c r="C510" s="155"/>
      <c r="D510" s="155"/>
      <c r="E510" s="155"/>
      <c r="F510" s="156"/>
      <c r="G510" s="156" t="s">
        <v>551</v>
      </c>
    </row>
    <row r="511" spans="1:36" ht="15.7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5.75" thickBot="1">
      <c r="A513" s="214" t="s">
        <v>839</v>
      </c>
      <c r="B513" s="476" t="s">
        <v>560</v>
      </c>
      <c r="C513" s="476"/>
      <c r="D513" s="476"/>
      <c r="E513" s="476"/>
      <c r="F513" s="476"/>
      <c r="G513" s="477"/>
    </row>
    <row r="514" spans="1:7" ht="15.7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5.75" thickBot="1">
      <c r="A580" s="172" t="s">
        <v>877</v>
      </c>
      <c r="B580" s="129" t="s">
        <v>213</v>
      </c>
      <c r="C580" s="129" t="s">
        <v>213</v>
      </c>
      <c r="D580" s="170" t="s">
        <v>695</v>
      </c>
      <c r="E580" s="129" t="s">
        <v>213</v>
      </c>
      <c r="F580" s="129" t="s">
        <v>213</v>
      </c>
      <c r="G580" s="129" t="s">
        <v>213</v>
      </c>
    </row>
    <row r="581" spans="1:7" ht="15.7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75">
      <c r="A593" s="157" t="s">
        <v>887</v>
      </c>
      <c r="B593" s="155"/>
      <c r="C593" s="155"/>
      <c r="D593" s="155"/>
      <c r="E593" s="155"/>
      <c r="F593" s="155"/>
      <c r="G593" s="156" t="s">
        <v>549</v>
      </c>
    </row>
    <row r="594" spans="1:7" ht="15.75">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468" t="s">
        <v>552</v>
      </c>
      <c r="B597" s="228" t="s">
        <v>888</v>
      </c>
      <c r="C597" s="228" t="s">
        <v>889</v>
      </c>
      <c r="D597" s="228" t="s">
        <v>890</v>
      </c>
      <c r="E597" s="228" t="s">
        <v>726</v>
      </c>
      <c r="F597" s="228" t="s">
        <v>557</v>
      </c>
      <c r="G597" s="228" t="s">
        <v>558</v>
      </c>
    </row>
    <row r="598" spans="1:7" ht="15.75" thickBot="1">
      <c r="A598" s="469"/>
      <c r="B598" s="470" t="s">
        <v>560</v>
      </c>
      <c r="C598" s="471"/>
      <c r="D598" s="471"/>
      <c r="E598" s="471"/>
      <c r="F598" s="471"/>
      <c r="G598" s="472"/>
    </row>
    <row r="599" spans="1:7" ht="15.7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75">
      <c r="A628" s="478" t="s">
        <v>917</v>
      </c>
      <c r="B628" s="478"/>
      <c r="C628" s="155"/>
      <c r="D628" s="155"/>
      <c r="E628" s="155"/>
      <c r="F628" s="155"/>
      <c r="G628" s="155"/>
      <c r="H628" s="156" t="s">
        <v>549</v>
      </c>
    </row>
    <row r="629" spans="1:8" ht="15.75">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5.75" thickBot="1">
      <c r="A631" s="155"/>
      <c r="B631" s="155"/>
      <c r="C631" s="155"/>
      <c r="D631" s="155"/>
      <c r="E631" s="155"/>
      <c r="F631" s="155"/>
      <c r="G631" s="155"/>
      <c r="H631" s="235"/>
    </row>
    <row r="632" spans="1:8">
      <c r="A632" s="460" t="s">
        <v>918</v>
      </c>
      <c r="B632" s="236" t="s">
        <v>919</v>
      </c>
      <c r="C632" s="237" t="s">
        <v>554</v>
      </c>
      <c r="D632" s="237" t="s">
        <v>555</v>
      </c>
      <c r="E632" s="237" t="s">
        <v>726</v>
      </c>
      <c r="F632" s="238" t="s">
        <v>557</v>
      </c>
      <c r="G632" s="239" t="s">
        <v>558</v>
      </c>
      <c r="H632" s="240" t="s">
        <v>727</v>
      </c>
    </row>
    <row r="633" spans="1:8" ht="15.75" thickBot="1">
      <c r="A633" s="461"/>
      <c r="B633" s="462" t="s">
        <v>560</v>
      </c>
      <c r="C633" s="463"/>
      <c r="D633" s="463"/>
      <c r="E633" s="463"/>
      <c r="F633" s="463"/>
      <c r="G633" s="463"/>
      <c r="H633" s="464"/>
    </row>
    <row r="634" spans="1:8" ht="15.7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30">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8">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30">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8">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5.75" thickBot="1"/>
    <row r="677" spans="1:9" ht="15.7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465" t="s">
        <v>977</v>
      </c>
      <c r="F680" s="465"/>
      <c r="G680" s="465"/>
      <c r="H680" s="465"/>
      <c r="I680" s="465"/>
    </row>
    <row r="681" spans="1:9">
      <c r="A681" s="10" t="s">
        <v>978</v>
      </c>
      <c r="B681" s="7">
        <f>B680/1000</f>
        <v>-911.92899999999997</v>
      </c>
      <c r="C681" s="5">
        <f>C680*H694/1000</f>
        <v>9.2959999999999994</v>
      </c>
      <c r="D681" s="5">
        <f>D680*H696/1000</f>
        <v>7.42</v>
      </c>
      <c r="E681" s="465"/>
      <c r="F681" s="465"/>
      <c r="G681" s="465"/>
      <c r="H681" s="465"/>
      <c r="I681" s="465"/>
    </row>
    <row r="682" spans="1:9">
      <c r="A682" s="4"/>
      <c r="B682" s="7"/>
    </row>
    <row r="683" spans="1:9" ht="15.75" thickBot="1">
      <c r="A683" s="4"/>
      <c r="B683" s="7"/>
    </row>
    <row r="684" spans="1:9" ht="15.7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7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5">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ht="18">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ht="18">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ht="18">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ht="18">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ht="18">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ht="18">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ht="15.75">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ht="18">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ht="15.75">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ht="15.75">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ht="18">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ht="15.75">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ht="18">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ht="18">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ht="18">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ht="18">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ht="18">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ht="18">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ht="18">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ht="18">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ht="18">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ht="18">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ht="18">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ht="18">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ht="18">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ht="18">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8">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36">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ht="18">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ht="18">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ht="18">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ht="18">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8">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8">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ht="18">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ht="18">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ht="18">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8">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ht="18">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ht="15.75">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ht="18">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ht="18">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ht="18">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ht="18">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ht="18">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8">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ht="18">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ht="18">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ht="18">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ht="18">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8">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517" t="s">
        <v>11</v>
      </c>
      <c r="B1" s="517"/>
      <c r="C1" s="517"/>
      <c r="D1" s="517"/>
      <c r="E1" s="517"/>
    </row>
    <row r="2" spans="1:5">
      <c r="A2" s="518" t="s">
        <v>176</v>
      </c>
      <c r="B2" s="518"/>
      <c r="C2" s="518"/>
      <c r="D2" s="518"/>
      <c r="E2" s="518"/>
    </row>
    <row r="19" spans="1:5">
      <c r="A19" s="10" t="s">
        <v>177</v>
      </c>
    </row>
    <row r="20" spans="1:5">
      <c r="A20" s="10">
        <v>155400</v>
      </c>
      <c r="B20" s="10" t="s">
        <v>178</v>
      </c>
    </row>
    <row r="21" spans="1:5">
      <c r="A21" s="518" t="s">
        <v>179</v>
      </c>
      <c r="B21" s="518"/>
      <c r="C21" s="518"/>
      <c r="D21" s="518"/>
      <c r="E21" s="518"/>
    </row>
    <row r="38" spans="1:5">
      <c r="A38" s="10" t="s">
        <v>177</v>
      </c>
    </row>
    <row r="39" spans="1:5">
      <c r="A39" s="10">
        <v>100800</v>
      </c>
      <c r="B39" s="10" t="s">
        <v>178</v>
      </c>
    </row>
    <row r="40" spans="1:5">
      <c r="A40" s="518" t="s">
        <v>180</v>
      </c>
      <c r="B40" s="518"/>
      <c r="C40" s="518"/>
      <c r="D40" s="518"/>
      <c r="E40" s="518"/>
    </row>
    <row r="57" spans="1:5" ht="15.75" thickBot="1">
      <c r="A57" s="10" t="s">
        <v>177</v>
      </c>
    </row>
    <row r="58" spans="1:5" ht="15.75" thickBot="1">
      <c r="A58" s="12">
        <v>194000</v>
      </c>
      <c r="B58" s="10" t="s">
        <v>181</v>
      </c>
    </row>
    <row r="60" spans="1:5">
      <c r="A60" s="517" t="s">
        <v>182</v>
      </c>
      <c r="B60" s="517"/>
      <c r="C60" s="517"/>
      <c r="D60" s="517"/>
      <c r="E60" s="517"/>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417</v>
      </c>
      <c r="B88" s="15">
        <f>(B86-B85)/B85</f>
        <v>1.0254083484573502</v>
      </c>
    </row>
    <row r="89" spans="1:39">
      <c r="A89" s="517" t="s">
        <v>183</v>
      </c>
      <c r="B89" s="517"/>
      <c r="C89" s="517"/>
      <c r="D89" s="517"/>
      <c r="E89" s="517"/>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5.75" thickBot="1">
      <c r="A95" s="10">
        <v>8.0274920000000005</v>
      </c>
      <c r="B95" s="10" t="s">
        <v>419</v>
      </c>
      <c r="E95" s="10" t="s">
        <v>428</v>
      </c>
      <c r="L95" s="16"/>
    </row>
    <row r="96" spans="1:39" ht="15.75" thickBot="1">
      <c r="A96" s="17">
        <f>(A94-A95)/A95</f>
        <v>0.65158059329115492</v>
      </c>
      <c r="B96" s="10" t="s">
        <v>420</v>
      </c>
      <c r="C96" s="18"/>
      <c r="E96" s="10" t="s">
        <v>188</v>
      </c>
    </row>
    <row r="98" spans="1:5">
      <c r="A98" s="517" t="s">
        <v>184</v>
      </c>
      <c r="B98" s="517"/>
      <c r="C98" s="517"/>
      <c r="D98" s="517"/>
      <c r="E98" s="517"/>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5.75" thickBot="1">
      <c r="A106" s="10">
        <f>1/A105</f>
        <v>139.56043956043956</v>
      </c>
      <c r="B106" s="10" t="s">
        <v>436</v>
      </c>
    </row>
    <row r="107" spans="1:5" ht="15.75" thickBot="1">
      <c r="A107" s="20">
        <f>(A106-A103)/A103</f>
        <v>0.53846153846153832</v>
      </c>
      <c r="B107" s="10" t="s">
        <v>438</v>
      </c>
    </row>
    <row r="108" spans="1:5">
      <c r="A108" s="21"/>
    </row>
    <row r="109" spans="1:5">
      <c r="A109" s="517" t="s">
        <v>186</v>
      </c>
      <c r="B109" s="517"/>
      <c r="C109" s="517"/>
      <c r="D109" s="517"/>
      <c r="E109" s="517"/>
    </row>
    <row r="110" spans="1:5" ht="15.75" thickBot="1"/>
    <row r="111" spans="1:5" ht="15.75" thickBot="1">
      <c r="A111" s="20">
        <f>A122</f>
        <v>0.20481927710843381</v>
      </c>
      <c r="B111" s="10" t="s">
        <v>440</v>
      </c>
    </row>
    <row r="113" spans="1:14">
      <c r="A113" s="517" t="s">
        <v>185</v>
      </c>
      <c r="B113" s="517"/>
      <c r="C113" s="517"/>
      <c r="D113" s="517"/>
      <c r="E113" s="517"/>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5.75" thickBot="1">
      <c r="A121" s="10">
        <f>1/A120</f>
        <v>2.9367469879518069</v>
      </c>
      <c r="B121" s="10" t="s">
        <v>436</v>
      </c>
    </row>
    <row r="122" spans="1:14" ht="15.75" thickBot="1">
      <c r="A122" s="20">
        <f>(A121-A118)/A118</f>
        <v>0.20481927710843381</v>
      </c>
      <c r="B122" s="10" t="s">
        <v>438</v>
      </c>
    </row>
    <row r="124" spans="1:14">
      <c r="A124" s="517" t="s">
        <v>441</v>
      </c>
      <c r="B124" s="517"/>
      <c r="C124" s="517"/>
      <c r="D124" s="517"/>
      <c r="E124" s="517"/>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5.75" thickBot="1">
      <c r="A130" s="10">
        <f>1/A129</f>
        <v>0.93457943925233644</v>
      </c>
      <c r="B130" s="10" t="s">
        <v>446</v>
      </c>
      <c r="F130" s="25"/>
      <c r="M130" s="16"/>
      <c r="N130" s="16"/>
    </row>
    <row r="131" spans="1:14" ht="15.75" thickBot="1">
      <c r="A131" s="20">
        <f>(A130-A128)/A128</f>
        <v>0.73592369435785332</v>
      </c>
      <c r="B131" s="10" t="s">
        <v>438</v>
      </c>
      <c r="F131" s="25"/>
    </row>
    <row r="132" spans="1:14" ht="16.5">
      <c r="J132" s="27"/>
    </row>
    <row r="133" spans="1:14">
      <c r="A133" s="22"/>
      <c r="B133" s="16"/>
      <c r="C133" s="16"/>
    </row>
    <row r="134" spans="1:14">
      <c r="A134" s="517" t="s">
        <v>110</v>
      </c>
      <c r="B134" s="517"/>
      <c r="C134" s="517"/>
      <c r="D134" s="517"/>
      <c r="E134" s="517"/>
    </row>
    <row r="135" spans="1:14">
      <c r="A135" s="28" t="s">
        <v>460</v>
      </c>
      <c r="B135" s="29"/>
      <c r="C135" s="29"/>
      <c r="D135" s="29"/>
      <c r="E135" s="29"/>
      <c r="F135" s="29"/>
      <c r="G135" s="29"/>
    </row>
    <row r="136" spans="1:14" ht="15.75">
      <c r="A136" s="30"/>
      <c r="B136" s="514" t="s">
        <v>461</v>
      </c>
      <c r="C136" s="515"/>
      <c r="D136" s="515"/>
      <c r="E136" s="516"/>
      <c r="F136" s="29"/>
      <c r="G136" s="29"/>
    </row>
    <row r="137" spans="1:14" ht="15.75">
      <c r="A137" s="31"/>
      <c r="B137" s="514" t="s">
        <v>462</v>
      </c>
      <c r="C137" s="516"/>
      <c r="D137" s="514" t="s">
        <v>463</v>
      </c>
      <c r="E137" s="516"/>
      <c r="F137" s="29"/>
      <c r="G137" s="29"/>
    </row>
    <row r="138" spans="1:14" ht="15.75">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17" t="s">
        <v>189</v>
      </c>
      <c r="B165" s="517"/>
      <c r="C165" s="517"/>
      <c r="D165" s="517"/>
      <c r="E165" s="517"/>
    </row>
    <row r="166" spans="1:7" ht="15.75" thickBot="1">
      <c r="A166" s="24" t="s">
        <v>190</v>
      </c>
      <c r="B166" s="18">
        <v>0.4</v>
      </c>
    </row>
    <row r="167" spans="1:7" ht="15.75" thickBot="1">
      <c r="A167" s="10" t="s">
        <v>191</v>
      </c>
      <c r="B167" s="46">
        <f>(1+B166)^(1/(2020-2010))-1</f>
        <v>3.4219694129380196E-2</v>
      </c>
    </row>
    <row r="168" spans="1:7">
      <c r="B168" s="47"/>
    </row>
    <row r="169" spans="1:7">
      <c r="A169" s="517" t="s">
        <v>449</v>
      </c>
      <c r="B169" s="517"/>
    </row>
    <row r="170" spans="1:7">
      <c r="A170" s="24" t="s">
        <v>450</v>
      </c>
      <c r="B170" s="48">
        <v>972.7</v>
      </c>
    </row>
    <row r="171" spans="1:7" ht="15.75" thickBot="1">
      <c r="A171" s="24" t="s">
        <v>451</v>
      </c>
      <c r="B171" s="49">
        <f>400.9+53.5+276.5+255.7+63.5+462.5+B170+975.4+227.6+436.5</f>
        <v>4124.8</v>
      </c>
    </row>
    <row r="172" spans="1:7" ht="15.75" thickBot="1">
      <c r="A172" s="24" t="s">
        <v>452</v>
      </c>
      <c r="B172" s="46">
        <f>B170/B171</f>
        <v>0.23581749418153608</v>
      </c>
    </row>
    <row r="173" spans="1:7">
      <c r="B173" s="47"/>
    </row>
    <row r="174" spans="1:7">
      <c r="A174" s="517" t="s">
        <v>198</v>
      </c>
      <c r="B174" s="517"/>
      <c r="C174" s="517"/>
      <c r="D174" s="517"/>
      <c r="E174" s="517"/>
    </row>
    <row r="175" spans="1:7" ht="15.75" thickBot="1">
      <c r="A175" s="24" t="s">
        <v>459</v>
      </c>
      <c r="B175" s="47">
        <v>0.1246</v>
      </c>
    </row>
    <row r="176" spans="1:7" ht="15.75" thickBot="1">
      <c r="A176" s="24" t="s">
        <v>454</v>
      </c>
      <c r="B176" s="46">
        <f>1-B175</f>
        <v>0.87539999999999996</v>
      </c>
    </row>
    <row r="178" spans="1:5">
      <c r="A178" s="517" t="s">
        <v>192</v>
      </c>
      <c r="B178" s="517"/>
      <c r="C178" s="517"/>
      <c r="D178" s="517"/>
      <c r="E178" s="517"/>
    </row>
    <row r="179" spans="1:5">
      <c r="A179" s="26" t="s">
        <v>456</v>
      </c>
      <c r="B179" s="10">
        <v>197000</v>
      </c>
    </row>
    <row r="180" spans="1:5" ht="15.75" thickBot="1">
      <c r="A180" s="10" t="s">
        <v>457</v>
      </c>
      <c r="B180" s="10">
        <v>175000</v>
      </c>
    </row>
    <row r="181" spans="1:5" ht="15.75" thickBot="1">
      <c r="A181" s="10" t="s">
        <v>193</v>
      </c>
      <c r="B181" s="20">
        <f>B179/B180</f>
        <v>1.1257142857142857</v>
      </c>
    </row>
    <row r="183" spans="1:5">
      <c r="A183" s="517" t="s">
        <v>194</v>
      </c>
      <c r="B183" s="517"/>
      <c r="C183" s="517"/>
      <c r="D183" s="517"/>
      <c r="E183" s="517"/>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5.75" thickBot="1">
      <c r="A188" s="24" t="s">
        <v>2385</v>
      </c>
      <c r="B188" s="16">
        <f>(1-B185)^B186</f>
        <v>0.44858421050781644</v>
      </c>
    </row>
    <row r="189" spans="1:5" ht="15.75" thickBot="1">
      <c r="A189" s="24" t="s">
        <v>2386</v>
      </c>
      <c r="B189" s="20">
        <f>(B187-B188)/B187</f>
        <v>0.33186409400289502</v>
      </c>
    </row>
    <row r="191" spans="1:5">
      <c r="A191" s="517" t="s">
        <v>208</v>
      </c>
      <c r="B191" s="517"/>
      <c r="C191" s="517"/>
      <c r="D191" s="517"/>
      <c r="E191" s="517"/>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5.75" thickBot="1">
      <c r="A196" s="10" t="s">
        <v>206</v>
      </c>
      <c r="B196" s="23">
        <f>B195*B194</f>
        <v>6800000</v>
      </c>
    </row>
    <row r="197" spans="1:3" ht="15.75" thickBot="1">
      <c r="A197" s="10" t="s">
        <v>207</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2020-09-09T19:34:52Z</dcterms:modified>
</cp:coreProperties>
</file>