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elec\ARpUIiRC\"/>
    </mc:Choice>
  </mc:AlternateContent>
  <bookViews>
    <workbookView xWindow="120" yWindow="120" windowWidth="21075" windowHeight="9030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62913"/>
</workbook>
</file>

<file path=xl/calcChain.xml><?xml version="1.0" encoding="utf-8"?>
<calcChain xmlns="http://schemas.openxmlformats.org/spreadsheetml/2006/main">
  <c r="B17" i="2" l="1"/>
  <c r="B14" i="2"/>
  <c r="B13" i="2"/>
  <c r="B10" i="2"/>
  <c r="B9" i="2"/>
  <c r="B8" i="2"/>
  <c r="B7" i="2"/>
  <c r="B6" i="2"/>
  <c r="B5" i="2"/>
  <c r="B4" i="2"/>
  <c r="B3" i="2"/>
  <c r="B2" i="2"/>
  <c r="B23" i="13"/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 s="1"/>
  <c r="D4" i="13"/>
  <c r="E4" i="13"/>
  <c r="F4" i="13"/>
  <c r="G4" i="13"/>
  <c r="G6" i="13" s="1"/>
  <c r="H4" i="13"/>
  <c r="I4" i="13"/>
  <c r="J4" i="13"/>
  <c r="K4" i="13"/>
  <c r="K6" i="13" s="1"/>
  <c r="L4" i="13"/>
  <c r="M4" i="13"/>
  <c r="N4" i="13"/>
  <c r="O4" i="13"/>
  <c r="O6" i="13" s="1"/>
  <c r="P4" i="13"/>
  <c r="Q4" i="13"/>
  <c r="R4" i="13"/>
  <c r="S4" i="13"/>
  <c r="S6" i="13" s="1"/>
  <c r="T4" i="13"/>
  <c r="U4" i="13"/>
  <c r="V4" i="13"/>
  <c r="W4" i="13"/>
  <c r="W6" i="13" s="1"/>
  <c r="X4" i="13"/>
  <c r="Y4" i="13"/>
  <c r="Z4" i="13"/>
  <c r="AA4" i="13"/>
  <c r="AA6" i="13" s="1"/>
  <c r="AB4" i="13"/>
  <c r="AC4" i="13"/>
  <c r="AD4" i="13"/>
  <c r="AE4" i="13"/>
  <c r="AE6" i="13" s="1"/>
  <c r="AF4" i="13"/>
  <c r="B4" i="13"/>
  <c r="B3" i="13"/>
  <c r="Z6" i="13" l="1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F9" i="8"/>
  <c r="B100" i="8" s="1"/>
  <c r="D10" i="8"/>
  <c r="E10" i="8"/>
  <c r="B88" i="8" s="1"/>
  <c r="F10" i="8"/>
  <c r="D11" i="8"/>
  <c r="E11" i="8"/>
  <c r="F11" i="8"/>
  <c r="B93" i="8" s="1"/>
  <c r="D12" i="8"/>
  <c r="E12" i="8"/>
  <c r="F12" i="8"/>
  <c r="D13" i="8"/>
  <c r="E13" i="8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B91" i="8" s="1"/>
  <c r="D18" i="8"/>
  <c r="E18" i="8"/>
  <c r="B101" i="8" s="1"/>
  <c r="F18" i="8"/>
  <c r="S8" i="8"/>
  <c r="S7" i="8"/>
  <c r="S6" i="8"/>
  <c r="S5" i="8"/>
  <c r="S4" i="8"/>
  <c r="B95" i="8"/>
  <c r="B94" i="8"/>
  <c r="B92" i="8"/>
  <c r="B89" i="8"/>
  <c r="B87" i="8"/>
  <c r="B99" i="8" l="1"/>
  <c r="B97" i="8"/>
  <c r="B86" i="8"/>
  <c r="C14" i="13" l="1"/>
  <c r="D14" i="13" s="1"/>
  <c r="E14" i="13" s="1"/>
  <c r="F14" i="13" l="1"/>
  <c r="G14" i="13" l="1"/>
  <c r="H14" i="13" l="1"/>
  <c r="I14" i="13" l="1"/>
  <c r="J14" i="13" l="1"/>
  <c r="K14" i="13" l="1"/>
  <c r="L14" i="13" l="1"/>
  <c r="M14" i="13" l="1"/>
  <c r="AH4" i="13" l="1"/>
  <c r="AH3" i="13"/>
  <c r="N14" i="13"/>
  <c r="O14" i="13" l="1"/>
  <c r="B105" i="8"/>
  <c r="B116" i="8"/>
  <c r="P14" i="13" l="1"/>
  <c r="B118" i="8"/>
  <c r="B119" i="8"/>
  <c r="B117" i="8"/>
  <c r="B115" i="8"/>
  <c r="Q14" i="13" l="1"/>
  <c r="B109" i="8"/>
  <c r="B108" i="8"/>
  <c r="B113" i="8"/>
  <c r="B106" i="8"/>
  <c r="B107" i="8"/>
  <c r="B114" i="8"/>
  <c r="B110" i="8"/>
  <c r="B104" i="8"/>
  <c r="B111" i="8"/>
  <c r="B112" i="8"/>
  <c r="R14" i="13" l="1"/>
  <c r="S14" i="13" l="1"/>
  <c r="T14" i="13" l="1"/>
  <c r="U14" i="13" l="1"/>
  <c r="V14" i="13" l="1"/>
  <c r="W14" i="13" l="1"/>
  <c r="X14" i="13" l="1"/>
  <c r="Y14" i="13" l="1"/>
  <c r="Z14" i="13" l="1"/>
  <c r="AA14" i="13" l="1"/>
  <c r="AB14" i="13" l="1"/>
  <c r="AC14" i="13" l="1"/>
  <c r="AD14" i="13" l="1"/>
  <c r="AE14" i="13" l="1"/>
  <c r="AD15" i="13" s="1"/>
  <c r="B15" i="13" l="1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<sst xmlns="http://schemas.openxmlformats.org/spreadsheetml/2006/main" count="787" uniqueCount="316">
  <si>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</si>
  <si>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</si>
  <si>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</si>
  <si>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</si>
  <si>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</si>
  <si>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</si>
  <si>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</si>
  <si>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</si>
  <si>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</si>
  <si>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</si>
  <si>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</si>
  <si>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</si>
  <si>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</si>
  <si>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</si>
  <si>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</si>
  <si>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</si>
  <si>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</si>
  <si>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</si>
  <si>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</si>
  <si>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</si>
  <si>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</si>
  <si>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</si>
  <si>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</si>
  <si>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</si>
  <si>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</si>
  <si>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</si>
  <si>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</si>
  <si>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</si>
  <si>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</si>
  <si>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</si>
  <si>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</si>
  <si>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</si>
  <si>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</si>
  <si>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</si>
  <si>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</si>
  <si>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</si>
  <si>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</si>
  <si>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</si>
  <si>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</si>
  <si>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</si>
  <si>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</si>
  <si>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</si>
  <si>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</si>
  <si>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</si>
  <si>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</si>
  <si>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</si>
  <si>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</si>
  <si>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</si>
  <si>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</si>
  <si>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</si>
  <si>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</si>
  <si>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</si>
  <si>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</si>
  <si>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</si>
  <si>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</si>
  <si>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</si>
  <si>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</si>
  <si>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</si>
  <si>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</si>
  <si>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</si>
  <si>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</si>
  <si>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</si>
  <si>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</si>
  <si>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</si>
  <si>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</si>
  <si>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</si>
  <si>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</si>
  <si>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</si>
  <si>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</si>
  <si>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</si>
  <si>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</si>
  <si>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</si>
  <si>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</si>
  <si>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</si>
  <si>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</si>
  <si>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</si>
  <si>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</si>
  <si>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</si>
  <si>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</si>
  <si>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</si>
  <si>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</si>
  <si>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</si>
  <si>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</si>
  <si>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</si>
  <si>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</si>
  <si>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</si>
  <si>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</si>
  <si>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</si>
  <si>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</si>
  <si>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</si>
  <si>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</si>
  <si>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</si>
  <si>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</si>
  <si>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</si>
  <si>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</si>
  <si>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</si>
  <si>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</si>
  <si>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</si>
  <si>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</si>
  <si>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</si>
  <si>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</si>
  <si>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</si>
  <si>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</si>
  <si>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</si>
  <si>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</si>
  <si>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</si>
  <si>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</si>
  <si>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</si>
  <si>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</si>
  <si>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</si>
  <si>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</si>
  <si>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</si>
  <si>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</si>
  <si>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</si>
  <si>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</si>
  <si>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</si>
  <si>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</si>
  <si>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</si>
  <si>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</si>
  <si>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</si>
  <si>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</si>
  <si>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</si>
  <si>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</si>
  <si>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</si>
  <si>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</si>
  <si>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</si>
  <si>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</si>
  <si>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</si>
  <si>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</si>
  <si>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</si>
  <si>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</si>
  <si>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</si>
  <si>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</si>
  <si>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</si>
  <si>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</si>
  <si>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</si>
  <si>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</si>
  <si>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</si>
  <si>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</si>
  <si>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</si>
  <si>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</si>
  <si>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</si>
  <si>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</si>
  <si>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</si>
  <si>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</si>
  <si>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</si>
  <si>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</si>
  <si>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</si>
  <si>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</si>
  <si>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</si>
  <si>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</si>
  <si>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</si>
  <si>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</si>
  <si>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</si>
  <si>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</si>
  <si>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</si>
  <si>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</si>
  <si>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</si>
  <si>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</si>
  <si>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</si>
  <si>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</si>
  <si>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</si>
  <si>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</si>
  <si>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</si>
  <si>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</si>
  <si>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</si>
  <si>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</si>
  <si>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</si>
  <si>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</si>
  <si>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</si>
  <si>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</si>
  <si>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</si>
  <si>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</si>
  <si>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</si>
  <si>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</si>
  <si>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</si>
  <si>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</si>
  <si>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</si>
  <si>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</si>
  <si>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</si>
  <si>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</si>
  <si>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</si>
  <si>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</si>
  <si>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</si>
  <si>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</si>
  <si>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</si>
  <si>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</si>
  <si>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</si>
  <si>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</si>
  <si>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</si>
  <si>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</si>
  <si>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</si>
  <si>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</si>
  <si>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</si>
  <si>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</si>
  <si>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</si>
  <si>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</si>
  <si>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</si>
  <si>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</si>
  <si>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</si>
  <si>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</si>
  <si>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</si>
  <si>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</si>
  <si>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</si>
  <si>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</si>
  <si>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</si>
  <si>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</si>
  <si>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</si>
  <si>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</si>
  <si>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</si>
  <si>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</si>
  <si>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</si>
  <si>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</si>
  <si>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</si>
  <si>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</si>
  <si>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</si>
  <si>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</si>
  <si>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</si>
  <si>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</si>
  <si>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</si>
  <si>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</si>
  <si>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</si>
  <si>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</si>
  <si>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</si>
  <si>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</si>
  <si>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</si>
  <si>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</si>
  <si>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</si>
  <si>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</si>
  <si>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</si>
  <si>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</si>
  <si>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</si>
  <si>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</si>
  <si>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</si>
  <si>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</si>
  <si>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</si>
  <si>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</si>
  <si>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</si>
  <si>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</si>
  <si>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</si>
  <si>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</si>
  <si>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</si>
  <si>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</si>
  <si>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</si>
  <si>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</si>
  <si>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</si>
  <si>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</si>
  <si>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</si>
  <si>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</si>
  <si>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</si>
  <si>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</si>
  <si>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</si>
  <si>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</si>
  <si>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</si>
  <si>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</si>
  <si>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</si>
  <si>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</si>
  <si>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</si>
  <si>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</si>
  <si>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</si>
  <si>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</si>
  <si>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</si>
  <si>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</si>
  <si>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</si>
  <si>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</si>
  <si>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</si>
  <si>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</si>
  <si>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</si>
  <si>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</si>
  <si>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</si>
  <si>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</si>
  <si>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</si>
  <si>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</si>
  <si>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</si>
  <si>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</si>
  <si>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</si>
  <si>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</si>
  <si>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</si>
  <si>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</si>
  <si>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</si>
  <si>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</si>
  <si>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</si>
  <si>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</si>
  <si>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</si>
  <si>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</si>
  <si>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</si>
  <si>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</si>
  <si>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</si>
  <si>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</si>
  <si>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</si>
  <si>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</si>
  <si>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</si>
  <si>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</si>
  <si>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</si>
  <si>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</si>
  <si>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</si>
  <si>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</si>
  <si>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</si>
  <si>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</si>
  <si>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</si>
  <si>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</si>
  <si>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</si>
  <si>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</si>
  <si>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</si>
  <si>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</si>
  <si>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</si>
  <si>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</si>
  <si>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</si>
  <si>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</si>
  <si>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</si>
  <si>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</si>
  <si>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</si>
  <si>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State Adjustment</t>
  </si>
  <si>
    <t>Weighting factor</t>
  </si>
  <si>
    <t>State coal capacity, start year</t>
  </si>
  <si>
    <t>US coal capacity, start year (see US EPS 3.0, elec/SYC)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</si>
</sst>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1" workbookViewId="0">
      <selection activeCell="A50" sqref="A50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45">
      <c r="A4" s="2"/>
      <c r="B4" t="s">
        <v>273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284</v>
      </c>
    </row>
    <row r="7" spans="1:7" x14ac:dyDescent="0.45">
      <c r="B7" t="s">
        <v>308</v>
      </c>
    </row>
    <row r="9" spans="1:7" x14ac:dyDescent="0.45">
      <c r="B9" s="29" t="s">
        <v>278</v>
      </c>
      <c r="C9" s="12"/>
      <c r="D9" s="12"/>
      <c r="E9" s="12"/>
      <c r="F9" s="12"/>
      <c r="G9" s="12"/>
    </row>
    <row r="10" spans="1:7" x14ac:dyDescent="0.45">
      <c r="B10" t="s">
        <v>273</v>
      </c>
    </row>
    <row r="11" spans="1:7" x14ac:dyDescent="0.45">
      <c r="B11" s="3" t="s">
        <v>274</v>
      </c>
    </row>
    <row r="12" spans="1:7" x14ac:dyDescent="0.45">
      <c r="B12" t="s">
        <v>275</v>
      </c>
    </row>
    <row r="13" spans="1:7" x14ac:dyDescent="0.45">
      <c r="B13" s="30" t="s">
        <v>276</v>
      </c>
    </row>
    <row r="14" spans="1:7" x14ac:dyDescent="0.45">
      <c r="B14" t="s">
        <v>277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61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7" spans="1:1" x14ac:dyDescent="0.45">
      <c r="A47" t="s">
        <v>309</v>
      </c>
    </row>
    <row r="48" spans="1:1" x14ac:dyDescent="0.45">
      <c r="A48" t="s">
        <v>310</v>
      </c>
    </row>
    <row r="49" spans="1:2" x14ac:dyDescent="0.45">
      <c r="A49" t="s">
        <v>311</v>
      </c>
    </row>
    <row r="55" spans="1:2" x14ac:dyDescent="0.45">
      <c r="A55" s="1" t="s">
        <v>69</v>
      </c>
    </row>
    <row r="56" spans="1:2" x14ac:dyDescent="0.45">
      <c r="A56">
        <v>0.9</v>
      </c>
    </row>
    <row r="57" spans="1:2" x14ac:dyDescent="0.45">
      <c r="B57" t="s">
        <v>259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ColWidth="9" defaultRowHeight="15" customHeight="1" x14ac:dyDescent="0.35"/>
  <cols>
    <col min="1" max="1" width="19.3984375" style="13" hidden="1" customWidth="1"/>
    <col min="2" max="2" width="42.73046875" style="13" customWidth="1"/>
    <col min="3" max="16384" width="9" style="13"/>
  </cols>
  <sheetData>
    <row r="1" spans="1:35" ht="15" customHeight="1" thickBot="1" x14ac:dyDescent="0.4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35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35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35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5">
      <c r="A10" s="17" t="s">
        <v>129</v>
      </c>
      <c r="B10" s="18" t="s">
        <v>130</v>
      </c>
    </row>
    <row r="11" spans="1:35" ht="15" customHeight="1" x14ac:dyDescent="0.35">
      <c r="B11" s="14" t="s">
        <v>131</v>
      </c>
    </row>
    <row r="12" spans="1:35" ht="15" customHeight="1" x14ac:dyDescent="0.3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4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135</v>
      </c>
    </row>
    <row r="16" spans="1:35" ht="15" customHeight="1" x14ac:dyDescent="0.35">
      <c r="B16" s="20" t="s">
        <v>136</v>
      </c>
    </row>
    <row r="17" spans="1:35" ht="15" customHeight="1" x14ac:dyDescent="0.4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35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160</v>
      </c>
    </row>
    <row r="29" spans="1:35" ht="15" customHeight="1" x14ac:dyDescent="0.4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169</v>
      </c>
    </row>
    <row r="37" spans="1:35" ht="15" customHeight="1" x14ac:dyDescent="0.4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4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4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4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4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4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4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4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4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4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3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35">
      <c r="B48" s="20" t="s">
        <v>183</v>
      </c>
    </row>
    <row r="49" spans="1:35" ht="15" customHeight="1" x14ac:dyDescent="0.4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4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4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45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4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4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45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4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4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45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35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35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35">
      <c r="B62" s="20" t="s">
        <v>197</v>
      </c>
    </row>
    <row r="63" spans="1:35" ht="15" customHeight="1" x14ac:dyDescent="0.4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4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4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4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4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4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4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4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4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3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35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210</v>
      </c>
    </row>
    <row r="77" spans="1:35" ht="15" customHeight="1" x14ac:dyDescent="0.45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4"/>
    <row r="87" spans="1:35" ht="15" customHeight="1" x14ac:dyDescent="0.3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225</v>
      </c>
    </row>
    <row r="89" spans="1:35" ht="15" customHeight="1" x14ac:dyDescent="0.35">
      <c r="B89" s="26" t="s">
        <v>226</v>
      </c>
    </row>
    <row r="90" spans="1:35" ht="15" customHeight="1" x14ac:dyDescent="0.35">
      <c r="B90" s="26" t="s">
        <v>227</v>
      </c>
    </row>
    <row r="91" spans="1:35" ht="15" customHeight="1" x14ac:dyDescent="0.35">
      <c r="B91" s="26" t="s">
        <v>228</v>
      </c>
    </row>
    <row r="92" spans="1:35" ht="15" customHeight="1" x14ac:dyDescent="0.35">
      <c r="B92" s="26" t="s">
        <v>229</v>
      </c>
    </row>
    <row r="93" spans="1:35" ht="15" customHeight="1" x14ac:dyDescent="0.35">
      <c r="B93" s="26" t="s">
        <v>230</v>
      </c>
    </row>
    <row r="94" spans="1:35" ht="15" customHeight="1" x14ac:dyDescent="0.35">
      <c r="B94" s="26" t="s">
        <v>231</v>
      </c>
    </row>
    <row r="95" spans="1:35" ht="15" customHeight="1" x14ac:dyDescent="0.35">
      <c r="B95" s="26" t="s">
        <v>232</v>
      </c>
    </row>
    <row r="96" spans="1:35" ht="15" customHeight="1" x14ac:dyDescent="0.35">
      <c r="B96" s="26" t="s">
        <v>233</v>
      </c>
    </row>
    <row r="97" spans="2:2" ht="15" customHeight="1" x14ac:dyDescent="0.35">
      <c r="B97" s="26" t="s">
        <v>234</v>
      </c>
    </row>
    <row r="98" spans="2:2" ht="15" customHeight="1" x14ac:dyDescent="0.35">
      <c r="B98" s="26" t="s">
        <v>235</v>
      </c>
    </row>
    <row r="99" spans="2:2" ht="15" customHeight="1" x14ac:dyDescent="0.35">
      <c r="B99" s="26" t="s">
        <v>236</v>
      </c>
    </row>
    <row r="100" spans="2:2" ht="15" customHeight="1" x14ac:dyDescent="0.35">
      <c r="B100" s="26" t="s">
        <v>237</v>
      </c>
    </row>
    <row r="101" spans="2:2" ht="15" customHeight="1" x14ac:dyDescent="0.35">
      <c r="B101" s="26" t="s">
        <v>238</v>
      </c>
    </row>
    <row r="102" spans="2:2" ht="15" customHeight="1" x14ac:dyDescent="0.35">
      <c r="B102" s="26" t="s">
        <v>239</v>
      </c>
    </row>
    <row r="103" spans="2:2" ht="15" customHeight="1" x14ac:dyDescent="0.35">
      <c r="B103" s="26" t="s">
        <v>240</v>
      </c>
    </row>
    <row r="104" spans="2:2" ht="15" customHeight="1" x14ac:dyDescent="0.35">
      <c r="B104" s="26" t="s">
        <v>241</v>
      </c>
    </row>
    <row r="105" spans="2:2" ht="15" customHeight="1" x14ac:dyDescent="0.35">
      <c r="B105" s="26" t="s">
        <v>242</v>
      </c>
    </row>
    <row r="106" spans="2:2" ht="15" customHeight="1" x14ac:dyDescent="0.35">
      <c r="B106" s="26" t="s">
        <v>243</v>
      </c>
    </row>
    <row r="107" spans="2:2" ht="15" customHeight="1" x14ac:dyDescent="0.35">
      <c r="B107" s="26" t="s">
        <v>244</v>
      </c>
    </row>
    <row r="108" spans="2:2" ht="15" customHeight="1" x14ac:dyDescent="0.35">
      <c r="B108" s="26" t="s">
        <v>245</v>
      </c>
    </row>
    <row r="109" spans="2:2" ht="15" customHeight="1" x14ac:dyDescent="0.35">
      <c r="B109" s="26" t="s">
        <v>246</v>
      </c>
    </row>
    <row r="110" spans="2:2" ht="15" customHeight="1" x14ac:dyDescent="0.35">
      <c r="B110" s="26" t="s">
        <v>247</v>
      </c>
    </row>
    <row r="111" spans="2:2" ht="15" customHeight="1" x14ac:dyDescent="0.3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defaultColWidth="9" defaultRowHeight="15" customHeight="1" x14ac:dyDescent="0.35"/>
  <cols>
    <col min="1" max="1" width="19.3984375" style="13" hidden="1" customWidth="1"/>
    <col min="2" max="2" width="42.73046875" style="13" customWidth="1"/>
    <col min="3" max="16384" width="9" style="13"/>
  </cols>
  <sheetData>
    <row r="1" spans="1:35" ht="15" customHeight="1" thickBot="1" x14ac:dyDescent="0.4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35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35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35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5">
      <c r="A10" s="17" t="s">
        <v>129</v>
      </c>
      <c r="B10" s="18" t="s">
        <v>130</v>
      </c>
    </row>
    <row r="11" spans="1:35" ht="15" customHeight="1" x14ac:dyDescent="0.35">
      <c r="B11" s="14" t="s">
        <v>131</v>
      </c>
    </row>
    <row r="12" spans="1:35" ht="15" customHeight="1" x14ac:dyDescent="0.3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4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135</v>
      </c>
    </row>
    <row r="16" spans="1:35" ht="15" customHeight="1" x14ac:dyDescent="0.35">
      <c r="B16" s="20" t="s">
        <v>136</v>
      </c>
    </row>
    <row r="17" spans="1:35" ht="15" customHeight="1" x14ac:dyDescent="0.4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35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160</v>
      </c>
    </row>
    <row r="29" spans="1:35" ht="15" customHeight="1" x14ac:dyDescent="0.4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169</v>
      </c>
    </row>
    <row r="37" spans="1:35" ht="15" customHeight="1" x14ac:dyDescent="0.4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4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4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4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4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4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4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4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4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4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3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35">
      <c r="B48" s="20" t="s">
        <v>183</v>
      </c>
    </row>
    <row r="49" spans="1:35" ht="15" customHeight="1" x14ac:dyDescent="0.4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4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4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45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4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4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45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4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4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45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35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35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35">
      <c r="B62" s="20" t="s">
        <v>197</v>
      </c>
    </row>
    <row r="63" spans="1:35" ht="15" customHeight="1" x14ac:dyDescent="0.4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4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4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4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4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4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4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4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4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3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35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210</v>
      </c>
    </row>
    <row r="77" spans="1:35" ht="15" customHeight="1" x14ac:dyDescent="0.45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4"/>
    <row r="87" spans="1:35" ht="15" customHeight="1" x14ac:dyDescent="0.3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225</v>
      </c>
    </row>
    <row r="89" spans="1:35" ht="15" customHeight="1" x14ac:dyDescent="0.35">
      <c r="B89" s="26" t="s">
        <v>226</v>
      </c>
    </row>
    <row r="90" spans="1:35" ht="15" customHeight="1" x14ac:dyDescent="0.35">
      <c r="B90" s="26" t="s">
        <v>227</v>
      </c>
    </row>
    <row r="91" spans="1:35" ht="15" customHeight="1" x14ac:dyDescent="0.35">
      <c r="B91" s="26" t="s">
        <v>228</v>
      </c>
    </row>
    <row r="92" spans="1:35" ht="15" customHeight="1" x14ac:dyDescent="0.35">
      <c r="B92" s="26" t="s">
        <v>229</v>
      </c>
    </row>
    <row r="93" spans="1:35" ht="15" customHeight="1" x14ac:dyDescent="0.35">
      <c r="B93" s="26" t="s">
        <v>230</v>
      </c>
    </row>
    <row r="94" spans="1:35" ht="15" customHeight="1" x14ac:dyDescent="0.35">
      <c r="B94" s="26" t="s">
        <v>231</v>
      </c>
    </row>
    <row r="95" spans="1:35" ht="15" customHeight="1" x14ac:dyDescent="0.35">
      <c r="B95" s="26" t="s">
        <v>232</v>
      </c>
    </row>
    <row r="96" spans="1:35" ht="15" customHeight="1" x14ac:dyDescent="0.35">
      <c r="B96" s="26" t="s">
        <v>233</v>
      </c>
    </row>
    <row r="97" spans="2:2" ht="15" customHeight="1" x14ac:dyDescent="0.35">
      <c r="B97" s="26" t="s">
        <v>234</v>
      </c>
    </row>
    <row r="98" spans="2:2" ht="15" customHeight="1" x14ac:dyDescent="0.35">
      <c r="B98" s="26" t="s">
        <v>235</v>
      </c>
    </row>
    <row r="99" spans="2:2" ht="15" customHeight="1" x14ac:dyDescent="0.35">
      <c r="B99" s="26" t="s">
        <v>236</v>
      </c>
    </row>
    <row r="100" spans="2:2" ht="15" customHeight="1" x14ac:dyDescent="0.35">
      <c r="B100" s="26" t="s">
        <v>237</v>
      </c>
    </row>
    <row r="101" spans="2:2" ht="15" customHeight="1" x14ac:dyDescent="0.35">
      <c r="B101" s="26" t="s">
        <v>238</v>
      </c>
    </row>
    <row r="102" spans="2:2" ht="15" customHeight="1" x14ac:dyDescent="0.35">
      <c r="B102" s="26" t="s">
        <v>239</v>
      </c>
    </row>
    <row r="103" spans="2:2" ht="15" customHeight="1" x14ac:dyDescent="0.35">
      <c r="B103" s="26" t="s">
        <v>240</v>
      </c>
    </row>
    <row r="104" spans="2:2" ht="15" customHeight="1" x14ac:dyDescent="0.35">
      <c r="B104" s="26" t="s">
        <v>241</v>
      </c>
    </row>
    <row r="105" spans="2:2" ht="15" customHeight="1" x14ac:dyDescent="0.35">
      <c r="B105" s="26" t="s">
        <v>242</v>
      </c>
    </row>
    <row r="106" spans="2:2" ht="15" customHeight="1" x14ac:dyDescent="0.35">
      <c r="B106" s="26" t="s">
        <v>243</v>
      </c>
    </row>
    <row r="107" spans="2:2" ht="15" customHeight="1" x14ac:dyDescent="0.35">
      <c r="B107" s="26" t="s">
        <v>244</v>
      </c>
    </row>
    <row r="108" spans="2:2" ht="15" customHeight="1" x14ac:dyDescent="0.35">
      <c r="B108" s="26" t="s">
        <v>245</v>
      </c>
    </row>
    <row r="109" spans="2:2" ht="15" customHeight="1" x14ac:dyDescent="0.35">
      <c r="B109" s="26" t="s">
        <v>246</v>
      </c>
    </row>
    <row r="110" spans="2:2" ht="15" customHeight="1" x14ac:dyDescent="0.35">
      <c r="B110" s="26" t="s">
        <v>247</v>
      </c>
    </row>
    <row r="111" spans="2:2" ht="15" customHeight="1" x14ac:dyDescent="0.3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workbookViewId="0">
      <selection activeCell="D28" sqref="D28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265625" customWidth="1"/>
  </cols>
  <sheetData>
    <row r="1" spans="1:34" x14ac:dyDescent="0.45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x14ac:dyDescent="0.45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x14ac:dyDescent="0.45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28.5" x14ac:dyDescent="0.45">
      <c r="A6" s="27" t="s">
        <v>260</v>
      </c>
      <c r="B6">
        <f t="shared" ref="B6:AF6" si="1">-(B4-B$3)</f>
        <v>0</v>
      </c>
      <c r="C6">
        <f t="shared" si="1"/>
        <v>0</v>
      </c>
      <c r="D6">
        <f t="shared" si="1"/>
        <v>5.5654289999999946</v>
      </c>
      <c r="E6">
        <f t="shared" si="1"/>
        <v>18.500381000000004</v>
      </c>
      <c r="F6">
        <f t="shared" si="1"/>
        <v>40.273743000000024</v>
      </c>
      <c r="G6">
        <f t="shared" si="1"/>
        <v>100.64464199999999</v>
      </c>
      <c r="H6">
        <f t="shared" si="1"/>
        <v>101.659633</v>
      </c>
      <c r="I6">
        <f t="shared" si="1"/>
        <v>103.75165899999999</v>
      </c>
      <c r="J6">
        <f t="shared" si="1"/>
        <v>107.54541</v>
      </c>
      <c r="K6">
        <f t="shared" si="1"/>
        <v>109.461716</v>
      </c>
      <c r="L6">
        <f t="shared" si="1"/>
        <v>110.32470499999999</v>
      </c>
      <c r="M6">
        <f t="shared" si="1"/>
        <v>110.32470999999998</v>
      </c>
      <c r="N6">
        <f t="shared" si="1"/>
        <v>110.23240999999999</v>
      </c>
      <c r="O6">
        <f t="shared" si="1"/>
        <v>111.022808</v>
      </c>
      <c r="P6">
        <f t="shared" si="1"/>
        <v>112.61531400000001</v>
      </c>
      <c r="Q6">
        <f t="shared" si="1"/>
        <v>112.615302</v>
      </c>
      <c r="R6">
        <f t="shared" si="1"/>
        <v>111.932806</v>
      </c>
      <c r="S6">
        <f t="shared" si="1"/>
        <v>111.737297</v>
      </c>
      <c r="T6">
        <f t="shared" si="1"/>
        <v>111.819811</v>
      </c>
      <c r="U6">
        <f t="shared" si="1"/>
        <v>112.264805</v>
      </c>
      <c r="V6">
        <f t="shared" si="1"/>
        <v>112.264805</v>
      </c>
      <c r="W6">
        <f t="shared" si="1"/>
        <v>113.41131</v>
      </c>
      <c r="X6">
        <f t="shared" si="1"/>
        <v>113.41131</v>
      </c>
      <c r="Y6">
        <f t="shared" si="1"/>
        <v>113.41131</v>
      </c>
      <c r="Z6">
        <f t="shared" si="1"/>
        <v>113.41131</v>
      </c>
      <c r="AA6">
        <f t="shared" si="1"/>
        <v>112.996301</v>
      </c>
      <c r="AB6">
        <f t="shared" si="1"/>
        <v>112.996301</v>
      </c>
      <c r="AC6">
        <f t="shared" si="1"/>
        <v>112.764306</v>
      </c>
      <c r="AD6">
        <f t="shared" si="1"/>
        <v>112.764306</v>
      </c>
      <c r="AE6">
        <f t="shared" si="1"/>
        <v>112.53930800000001</v>
      </c>
      <c r="AF6">
        <f t="shared" si="1"/>
        <v>112.53930800000001</v>
      </c>
    </row>
    <row r="8" spans="1:34" x14ac:dyDescent="0.45">
      <c r="A8" s="31" t="s">
        <v>282</v>
      </c>
      <c r="B8" s="11"/>
      <c r="C8" s="11"/>
    </row>
    <row r="9" spans="1:34" ht="57" x14ac:dyDescent="0.45">
      <c r="B9" s="27" t="s">
        <v>307</v>
      </c>
      <c r="C9" s="27"/>
    </row>
    <row r="10" spans="1:34" x14ac:dyDescent="0.45">
      <c r="A10" s="27" t="s">
        <v>261</v>
      </c>
      <c r="B10">
        <v>2024</v>
      </c>
      <c r="C10" s="4"/>
    </row>
    <row r="12" spans="1:34" x14ac:dyDescent="0.45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45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x14ac:dyDescent="0.45">
      <c r="A14" s="27" t="s">
        <v>280</v>
      </c>
      <c r="B14">
        <v>35</v>
      </c>
      <c r="C14">
        <f>B14*1.05</f>
        <v>36.75</v>
      </c>
      <c r="D14">
        <f t="shared" ref="D14:AE14" si="2">C14*1.05</f>
        <v>38.587499999999999</v>
      </c>
      <c r="E14">
        <f t="shared" si="2"/>
        <v>40.516874999999999</v>
      </c>
      <c r="F14">
        <f t="shared" si="2"/>
        <v>42.542718749999999</v>
      </c>
      <c r="G14">
        <f t="shared" si="2"/>
        <v>44.669854687499999</v>
      </c>
      <c r="H14">
        <f t="shared" si="2"/>
        <v>46.903347421875004</v>
      </c>
      <c r="I14">
        <f t="shared" si="2"/>
        <v>49.248514792968756</v>
      </c>
      <c r="J14">
        <f t="shared" si="2"/>
        <v>51.710940532617194</v>
      </c>
      <c r="K14">
        <f t="shared" si="2"/>
        <v>54.296487559248057</v>
      </c>
      <c r="L14">
        <f t="shared" si="2"/>
        <v>57.011311937210465</v>
      </c>
      <c r="M14">
        <f t="shared" si="2"/>
        <v>59.861877534070992</v>
      </c>
      <c r="N14">
        <f t="shared" si="2"/>
        <v>62.854971410774546</v>
      </c>
      <c r="O14">
        <f t="shared" si="2"/>
        <v>65.997719981313281</v>
      </c>
      <c r="P14">
        <f t="shared" si="2"/>
        <v>69.297605980378947</v>
      </c>
      <c r="Q14">
        <f t="shared" si="2"/>
        <v>72.762486279397891</v>
      </c>
      <c r="R14">
        <f t="shared" si="2"/>
        <v>76.400610593367787</v>
      </c>
      <c r="S14">
        <f t="shared" si="2"/>
        <v>80.220641123036174</v>
      </c>
      <c r="T14">
        <f t="shared" si="2"/>
        <v>84.231673179187993</v>
      </c>
      <c r="U14">
        <f t="shared" si="2"/>
        <v>88.443256838147391</v>
      </c>
      <c r="V14">
        <f t="shared" si="2"/>
        <v>92.865419680054771</v>
      </c>
      <c r="W14">
        <f t="shared" si="2"/>
        <v>97.508690664057511</v>
      </c>
      <c r="X14">
        <f t="shared" si="2"/>
        <v>102.38412519726039</v>
      </c>
      <c r="Y14">
        <f t="shared" si="2"/>
        <v>107.50333145712341</v>
      </c>
      <c r="Z14">
        <f t="shared" si="2"/>
        <v>112.87849802997958</v>
      </c>
      <c r="AA14">
        <f t="shared" si="2"/>
        <v>118.52242293147857</v>
      </c>
      <c r="AB14">
        <f t="shared" si="2"/>
        <v>124.44854407805251</v>
      </c>
      <c r="AC14">
        <f t="shared" si="2"/>
        <v>130.67097128195513</v>
      </c>
      <c r="AD14">
        <f t="shared" si="2"/>
        <v>137.2045198460529</v>
      </c>
      <c r="AE14">
        <f t="shared" si="2"/>
        <v>144.06474583835555</v>
      </c>
    </row>
    <row r="15" spans="1:34" x14ac:dyDescent="0.45">
      <c r="A15" s="27" t="s">
        <v>281</v>
      </c>
      <c r="B15">
        <f>B14/$AE14</f>
        <v>0.24294632108865083</v>
      </c>
      <c r="C15">
        <f t="shared" ref="C15:AE15" si="3">C14/$AE14</f>
        <v>0.25509363714308336</v>
      </c>
      <c r="D15">
        <f t="shared" si="3"/>
        <v>0.26784831900023753</v>
      </c>
      <c r="E15">
        <f t="shared" si="3"/>
        <v>0.28124073495024943</v>
      </c>
      <c r="F15">
        <f t="shared" si="3"/>
        <v>0.29530277169776187</v>
      </c>
      <c r="G15">
        <f t="shared" si="3"/>
        <v>0.31006791028264996</v>
      </c>
      <c r="H15">
        <f t="shared" si="3"/>
        <v>0.32557130579678251</v>
      </c>
      <c r="I15">
        <f t="shared" si="3"/>
        <v>0.34184987108662163</v>
      </c>
      <c r="J15">
        <f t="shared" si="3"/>
        <v>0.35894236464095275</v>
      </c>
      <c r="K15">
        <f t="shared" si="3"/>
        <v>0.37688948287300039</v>
      </c>
      <c r="L15">
        <f t="shared" si="3"/>
        <v>0.39573395701665043</v>
      </c>
      <c r="M15">
        <f t="shared" si="3"/>
        <v>0.41552065486748296</v>
      </c>
      <c r="N15">
        <f t="shared" si="3"/>
        <v>0.43629668761085716</v>
      </c>
      <c r="O15">
        <f t="shared" si="3"/>
        <v>0.45811152199140009</v>
      </c>
      <c r="P15">
        <f t="shared" si="3"/>
        <v>0.4810170980909701</v>
      </c>
      <c r="Q15">
        <f t="shared" si="3"/>
        <v>0.50506795299551854</v>
      </c>
      <c r="R15">
        <f t="shared" si="3"/>
        <v>0.53032135064529451</v>
      </c>
      <c r="S15">
        <f t="shared" si="3"/>
        <v>0.55683741817755927</v>
      </c>
      <c r="T15">
        <f t="shared" si="3"/>
        <v>0.58467928908643729</v>
      </c>
      <c r="U15">
        <f t="shared" si="3"/>
        <v>0.6139132535407591</v>
      </c>
      <c r="V15">
        <f t="shared" si="3"/>
        <v>0.64460891621779715</v>
      </c>
      <c r="W15">
        <f t="shared" si="3"/>
        <v>0.676839362028687</v>
      </c>
      <c r="X15">
        <f t="shared" si="3"/>
        <v>0.71068133013012136</v>
      </c>
      <c r="Y15">
        <f t="shared" si="3"/>
        <v>0.74621539663662739</v>
      </c>
      <c r="Z15">
        <f t="shared" si="3"/>
        <v>0.78352616646845885</v>
      </c>
      <c r="AA15">
        <f t="shared" si="3"/>
        <v>0.82270247479188185</v>
      </c>
      <c r="AB15">
        <f t="shared" si="3"/>
        <v>0.86383759853147601</v>
      </c>
      <c r="AC15">
        <f t="shared" si="3"/>
        <v>0.90702947845804982</v>
      </c>
      <c r="AD15">
        <f t="shared" si="3"/>
        <v>0.95238095238095233</v>
      </c>
      <c r="AE15">
        <f t="shared" si="3"/>
        <v>1</v>
      </c>
    </row>
    <row r="17" spans="1:2" x14ac:dyDescent="0.45">
      <c r="A17" s="33" t="s">
        <v>279</v>
      </c>
      <c r="B17" s="34">
        <v>4000</v>
      </c>
    </row>
    <row r="19" spans="1:2" x14ac:dyDescent="0.45">
      <c r="A19"/>
    </row>
    <row r="20" spans="1:2" x14ac:dyDescent="0.45">
      <c r="A20" s="11" t="s">
        <v>312</v>
      </c>
      <c r="B20" s="12"/>
    </row>
    <row r="21" spans="1:2" x14ac:dyDescent="0.45">
      <c r="A21" t="s">
        <v>314</v>
      </c>
      <c r="B21">
        <v>3452.4</v>
      </c>
    </row>
    <row r="22" spans="1:2" ht="28.5" x14ac:dyDescent="0.45">
      <c r="A22" s="27" t="s">
        <v>315</v>
      </c>
      <c r="B22">
        <v>233797.7999999999</v>
      </c>
    </row>
    <row r="23" spans="1:2" x14ac:dyDescent="0.45">
      <c r="A23" s="1" t="s">
        <v>313</v>
      </c>
      <c r="B23" s="1">
        <f>B21/B22</f>
        <v>1.4766606015967651E-2</v>
      </c>
    </row>
    <row r="24" spans="1:2" x14ac:dyDescent="0.45">
      <c r="A24"/>
    </row>
    <row r="25" spans="1:2" x14ac:dyDescent="0.45">
      <c r="A25"/>
    </row>
    <row r="26" spans="1:2" x14ac:dyDescent="0.45">
      <c r="A26"/>
    </row>
    <row r="27" spans="1:2" x14ac:dyDescent="0.45">
      <c r="A27"/>
    </row>
    <row r="28" spans="1:2" x14ac:dyDescent="0.45">
      <c r="A28"/>
    </row>
    <row r="29" spans="1:2" x14ac:dyDescent="0.45">
      <c r="A29"/>
    </row>
    <row r="30" spans="1:2" x14ac:dyDescent="0.45">
      <c r="A30"/>
    </row>
    <row r="31" spans="1:2" x14ac:dyDescent="0.45">
      <c r="A31"/>
    </row>
    <row r="32" spans="1:2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opLeftCell="A10" zoomScale="110" zoomScaleNormal="110" workbookViewId="0">
      <selection activeCell="O19" sqref="O19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2.75" x14ac:dyDescent="0.45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45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45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45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45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45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45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45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45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45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45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45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45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45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45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45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45">
      <c r="A20" t="s">
        <v>54</v>
      </c>
    </row>
    <row r="21" spans="1:33" x14ac:dyDescent="0.45">
      <c r="A21" t="s">
        <v>55</v>
      </c>
    </row>
    <row r="23" spans="1:33" x14ac:dyDescent="0.45">
      <c r="A23" s="1" t="s">
        <v>70</v>
      </c>
    </row>
    <row r="24" spans="1:33" x14ac:dyDescent="0.45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45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45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45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45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45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45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45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45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45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45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45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45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45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45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45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45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45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45">
      <c r="A44" s="1" t="s">
        <v>57</v>
      </c>
    </row>
    <row r="45" spans="1:33" x14ac:dyDescent="0.45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45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45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45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45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45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45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45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45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45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45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45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45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45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45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45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45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45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45">
      <c r="A65" s="1" t="s">
        <v>59</v>
      </c>
    </row>
    <row r="67" spans="1:33" x14ac:dyDescent="0.45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45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45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45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45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45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45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45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45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45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45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45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45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45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45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45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45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45">
      <c r="A85" s="1" t="s">
        <v>58</v>
      </c>
    </row>
    <row r="86" spans="1:33" x14ac:dyDescent="0.45">
      <c r="A86" t="s">
        <v>22</v>
      </c>
      <c r="B86" s="7">
        <f>F5*1000/(8760*B68)+E5+(B27*10^6)*B48/10^6</f>
        <v>37.91957141830045</v>
      </c>
    </row>
    <row r="87" spans="1:33" x14ac:dyDescent="0.45">
      <c r="A87" t="s">
        <v>23</v>
      </c>
      <c r="B87" s="7">
        <f>F9*1000/(8760*B69)+E9+(B28*10^6)*B49/10^6</f>
        <v>22.066844467696896</v>
      </c>
    </row>
    <row r="88" spans="1:33" x14ac:dyDescent="0.45">
      <c r="A88" t="s">
        <v>24</v>
      </c>
      <c r="B88" s="7">
        <f>F10*1000/(8760*B70)+E10+(B29*10^6)*B50/10^6</f>
        <v>23.690599400839194</v>
      </c>
    </row>
    <row r="89" spans="1:33" x14ac:dyDescent="0.45">
      <c r="A89" t="s">
        <v>25</v>
      </c>
      <c r="B89" s="7">
        <f>F13*1000/(8760*B71)+E13+(B30*10^6)*B51/10^6</f>
        <v>11.698640141047356</v>
      </c>
    </row>
    <row r="90" spans="1:33" x14ac:dyDescent="0.45">
      <c r="A90" t="s">
        <v>26</v>
      </c>
      <c r="B90" s="7">
        <f>F14*1000/(8760*B72)+E14+(B31*10^6)*B52/10^6</f>
        <v>8.196236123322107</v>
      </c>
    </row>
    <row r="91" spans="1:33" x14ac:dyDescent="0.45">
      <c r="A91" t="s">
        <v>119</v>
      </c>
      <c r="B91" s="7">
        <f>F17*1000/(8760*B73)+E17+(B32*10^6)*B53/10^6</f>
        <v>7.6743450535082207</v>
      </c>
    </row>
    <row r="92" spans="1:33" x14ac:dyDescent="0.45">
      <c r="A92" t="s">
        <v>120</v>
      </c>
      <c r="B92" s="7">
        <f>F16*1000/(8760*B74)+E16+(B33*10^6)*B54/10^6</f>
        <v>15.860491837526487</v>
      </c>
    </row>
    <row r="93" spans="1:33" x14ac:dyDescent="0.45">
      <c r="A93" t="s">
        <v>29</v>
      </c>
      <c r="B93" s="7">
        <f>F11*1000/(8760*B75)+E11+(B34*10^6)*B55/10^6</f>
        <v>55.261317485898473</v>
      </c>
    </row>
    <row r="94" spans="1:33" x14ac:dyDescent="0.45">
      <c r="A94" t="s">
        <v>30</v>
      </c>
      <c r="B94" s="7">
        <f>F12*1000/(8760*B76)+E12+(B35*10^6)*B56/10^6</f>
        <v>16.629675121802013</v>
      </c>
    </row>
    <row r="95" spans="1:33" x14ac:dyDescent="0.45">
      <c r="A95" t="s">
        <v>31</v>
      </c>
      <c r="B95" s="7">
        <f>F9*1000/(8760*B77)+E9+(B36*10^6)*B57/10^6</f>
        <v>213.61222031963467</v>
      </c>
    </row>
    <row r="96" spans="1:33" x14ac:dyDescent="0.45">
      <c r="A96" t="s">
        <v>32</v>
      </c>
      <c r="B96" s="7">
        <f>F7*1000/(8760*B78)+E7+(B37*10^6)*B58/10^6</f>
        <v>36.38234998570578</v>
      </c>
    </row>
    <row r="97" spans="1:2" x14ac:dyDescent="0.45">
      <c r="A97" t="s">
        <v>62</v>
      </c>
      <c r="B97" s="7">
        <f>F5*1000/(8760*B79)+E5+(B38*10^6)*B59/10^6</f>
        <v>40.844083378801315</v>
      </c>
    </row>
    <row r="98" spans="1:2" x14ac:dyDescent="0.45">
      <c r="A98" t="s">
        <v>64</v>
      </c>
      <c r="B98" s="7">
        <f>F15*1000/(8760*B80)+E15+(B39*10^6)*B60/10^6</f>
        <v>26.548972845107564</v>
      </c>
    </row>
    <row r="99" spans="1:2" x14ac:dyDescent="0.45">
      <c r="A99" t="s">
        <v>66</v>
      </c>
      <c r="B99" s="7">
        <f>F9*1000/(8760*B81)+E9+(B40*10^6)*B61/10^6</f>
        <v>105.26222031963468</v>
      </c>
    </row>
    <row r="100" spans="1:2" x14ac:dyDescent="0.45">
      <c r="A100" t="s">
        <v>67</v>
      </c>
      <c r="B100" s="7">
        <f>F9*1000/(8760*B82)+E9+(B41*10^6)*B62/10^6</f>
        <v>128.31222031963472</v>
      </c>
    </row>
    <row r="101" spans="1:2" x14ac:dyDescent="0.45">
      <c r="A101" t="s">
        <v>68</v>
      </c>
      <c r="B101" s="7">
        <f>F18*1000/(8760*B83)+E18+(B42*10^6)*B63/10^6</f>
        <v>8.4508264749040727</v>
      </c>
    </row>
    <row r="103" spans="1:2" x14ac:dyDescent="0.45">
      <c r="A103" s="1" t="s">
        <v>60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7">B87/$B$86</f>
        <v>0.58193812963421754</v>
      </c>
    </row>
    <row r="106" spans="1:2" x14ac:dyDescent="0.45">
      <c r="A106" t="s">
        <v>24</v>
      </c>
      <c r="B106" s="10">
        <f t="shared" si="7"/>
        <v>0.62475915509440116</v>
      </c>
    </row>
    <row r="107" spans="1:2" x14ac:dyDescent="0.45">
      <c r="A107" t="s">
        <v>25</v>
      </c>
      <c r="B107" s="10">
        <f t="shared" si="7"/>
        <v>0.30851192942021094</v>
      </c>
    </row>
    <row r="108" spans="1:2" x14ac:dyDescent="0.45">
      <c r="A108" t="s">
        <v>26</v>
      </c>
      <c r="B108" s="10">
        <f t="shared" si="7"/>
        <v>0.21614791034706957</v>
      </c>
    </row>
    <row r="109" spans="1:2" x14ac:dyDescent="0.45">
      <c r="A109" t="s">
        <v>119</v>
      </c>
      <c r="B109" s="10">
        <f t="shared" si="7"/>
        <v>0.20238480463955053</v>
      </c>
    </row>
    <row r="110" spans="1:2" x14ac:dyDescent="0.45">
      <c r="A110" t="s">
        <v>120</v>
      </c>
      <c r="B110" s="10">
        <f t="shared" si="7"/>
        <v>0.41826664290493587</v>
      </c>
    </row>
    <row r="111" spans="1:2" x14ac:dyDescent="0.45">
      <c r="A111" t="s">
        <v>29</v>
      </c>
      <c r="B111" s="10">
        <f t="shared" si="7"/>
        <v>1.4573296959582376</v>
      </c>
    </row>
    <row r="112" spans="1:2" x14ac:dyDescent="0.45">
      <c r="A112" t="s">
        <v>30</v>
      </c>
      <c r="B112" s="10">
        <f t="shared" si="7"/>
        <v>0.43855124147780655</v>
      </c>
    </row>
    <row r="113" spans="1:2" x14ac:dyDescent="0.45">
      <c r="A113" t="s">
        <v>31</v>
      </c>
      <c r="B113" s="10">
        <f t="shared" si="7"/>
        <v>5.6332973272093154</v>
      </c>
    </row>
    <row r="114" spans="1:2" x14ac:dyDescent="0.45">
      <c r="A114" t="s">
        <v>32</v>
      </c>
      <c r="B114" s="10">
        <f t="shared" si="7"/>
        <v>0.95946100192860329</v>
      </c>
    </row>
    <row r="115" spans="1:2" x14ac:dyDescent="0.45">
      <c r="A115" t="s">
        <v>62</v>
      </c>
      <c r="B115" s="10">
        <f t="shared" si="7"/>
        <v>1.0771240773857866</v>
      </c>
    </row>
    <row r="116" spans="1:2" x14ac:dyDescent="0.45">
      <c r="A116" t="s">
        <v>64</v>
      </c>
      <c r="B116" s="10">
        <f t="shared" si="7"/>
        <v>0.70013905358367801</v>
      </c>
    </row>
    <row r="117" spans="1:2" x14ac:dyDescent="0.45">
      <c r="A117" t="s">
        <v>66</v>
      </c>
      <c r="B117" s="10">
        <f t="shared" si="7"/>
        <v>2.775933808915199</v>
      </c>
    </row>
    <row r="118" spans="1:2" x14ac:dyDescent="0.45">
      <c r="A118" t="s">
        <v>67</v>
      </c>
      <c r="B118" s="10">
        <f t="shared" si="7"/>
        <v>3.3837993289583879</v>
      </c>
    </row>
    <row r="119" spans="1:2" x14ac:dyDescent="0.45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8" sqref="B18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65</v>
      </c>
      <c r="B2" s="5">
        <f>Calculations!$B$17*Weighting!B104*Calculations!$B$23</f>
        <v>59.066424063870599</v>
      </c>
    </row>
    <row r="3" spans="1:2" x14ac:dyDescent="0.45">
      <c r="A3" t="s">
        <v>23</v>
      </c>
      <c r="B3" s="5">
        <f>Calculations!$B$17*Weighting!B105*Calculations!$B$23</f>
        <v>34.373004343910395</v>
      </c>
    </row>
    <row r="4" spans="1:2" x14ac:dyDescent="0.45">
      <c r="A4" t="s">
        <v>24</v>
      </c>
      <c r="B4" s="5">
        <f>Calculations!$B$17*Weighting!B106*Calculations!$B$23</f>
        <v>36.902289192591404</v>
      </c>
    </row>
    <row r="5" spans="1:2" x14ac:dyDescent="0.45">
      <c r="A5" t="s">
        <v>25</v>
      </c>
      <c r="B5" s="5">
        <f>Calculations!$B$17*Weighting!B107*Calculations!$B$23</f>
        <v>18.222696451897097</v>
      </c>
    </row>
    <row r="6" spans="1:2" x14ac:dyDescent="0.45">
      <c r="A6" t="s">
        <v>63</v>
      </c>
      <c r="B6" s="5">
        <f>Calculations!$B$17*Weighting!B108*Calculations!$B$23</f>
        <v>12.767084133079496</v>
      </c>
    </row>
    <row r="7" spans="1:2" x14ac:dyDescent="0.45">
      <c r="A7" t="s">
        <v>27</v>
      </c>
      <c r="B7" s="5">
        <f>Calculations!$B$17*Weighting!B109*Calculations!$B$23</f>
        <v>11.954146694923299</v>
      </c>
    </row>
    <row r="8" spans="1:2" x14ac:dyDescent="0.45">
      <c r="A8" t="s">
        <v>28</v>
      </c>
      <c r="B8" s="5">
        <f>Calculations!$B$17*Weighting!B110*Calculations!$B$23</f>
        <v>24.705514901594476</v>
      </c>
    </row>
    <row r="9" spans="1:2" x14ac:dyDescent="0.45">
      <c r="A9" t="s">
        <v>29</v>
      </c>
      <c r="B9" s="5">
        <f>Calculations!$B$17*Weighting!B111*Calculations!$B$23</f>
        <v>86.079253822340874</v>
      </c>
    </row>
    <row r="10" spans="1:2" x14ac:dyDescent="0.45">
      <c r="A10" t="s">
        <v>30</v>
      </c>
      <c r="B10" s="5">
        <f>Calculations!$B$17*Weighting!B112*Calculations!$B$23</f>
        <v>25.903653602865042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62</v>
      </c>
      <c r="B13" s="5">
        <f>Calculations!$B$17*Weighting!B115*Calculations!$B$23</f>
        <v>63.621867524274251</v>
      </c>
    </row>
    <row r="14" spans="1:2" x14ac:dyDescent="0.45">
      <c r="A14" t="s">
        <v>64</v>
      </c>
      <c r="B14" s="5">
        <f>Calculations!$B$17*Weighting!B116*Calculations!$B$23</f>
        <v>41.354710242650548</v>
      </c>
    </row>
    <row r="15" spans="1:2" x14ac:dyDescent="0.45">
      <c r="A15" t="s">
        <v>66</v>
      </c>
      <c r="B15" s="5">
        <v>0</v>
      </c>
    </row>
    <row r="16" spans="1:2" x14ac:dyDescent="0.45">
      <c r="A16" t="s">
        <v>67</v>
      </c>
      <c r="B16" s="5">
        <v>0</v>
      </c>
    </row>
    <row r="17" spans="1:2" x14ac:dyDescent="0.45">
      <c r="A17" t="s">
        <v>68</v>
      </c>
      <c r="B17" s="5">
        <f>Calculations!$B$17*Weighting!B119*Calculations!$B$23</f>
        <v>13.163653532644304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2020-08-26T22:54:25Z</dcterms:modified>
</cp:coreProperties>
</file>