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780" yWindow="780" windowWidth="24630" windowHeight="15990"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<sst xmlns="http://schemas.openxmlformats.org/spreadsheetml/2006/main" count="12174" uniqueCount="3607">
  <si>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</si>
  <si>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</si>
  <si>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</si>
  <si>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</si>
  <si>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</si>
  <si>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</si>
  <si>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</si>
  <si>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</si>
  <si>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</si>
  <si>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</si>
  <si>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</si>
  <si>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</si>
  <si>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</si>
  <si>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</si>
  <si>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</si>
  <si>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</si>
  <si>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</si>
  <si>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</si>
  <si>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</si>
  <si>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</si>
  <si>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</si>
  <si>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</si>
  <si>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</si>
  <si>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</si>
  <si>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</si>
  <si>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</si>
  <si>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</si>
  <si>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</si>
  <si>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</si>
  <si>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</si>
  <si>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</si>
  <si>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</si>
  <si>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</si>
  <si>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</si>
  <si>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</si>
  <si>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</si>
  <si>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</si>
  <si>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</si>
  <si>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</si>
  <si>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</si>
  <si>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</si>
  <si>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</si>
  <si>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</si>
  <si>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</si>
  <si>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</si>
  <si>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</si>
  <si>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</si>
  <si>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</si>
  <si>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</si>
  <si>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</si>
  <si>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</si>
  <si>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</si>
  <si>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</si>
  <si>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</si>
  <si>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</si>
  <si>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</si>
  <si>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</si>
  <si>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</si>
  <si>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</si>
  <si>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</si>
  <si>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</si>
  <si>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</si>
  <si>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</si>
  <si>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</si>
  <si>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</si>
  <si>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</si>
  <si>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</si>
  <si>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</si>
  <si>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</si>
  <si>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</si>
  <si>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</si>
  <si>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</si>
  <si>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</si>
  <si>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</si>
  <si>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</si>
  <si>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</si>
  <si>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</si>
  <si>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</si>
  <si>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</si>
  <si>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</si>
  <si>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</si>
  <si>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</si>
  <si>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</si>
  <si>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</si>
  <si>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</si>
  <si>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</si>
  <si>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</si>
  <si>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</si>
  <si>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</si>
  <si>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</si>
  <si>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</si>
  <si>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</si>
  <si>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</si>
  <si>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</si>
  <si>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</si>
  <si>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</si>
  <si>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</si>
  <si>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</si>
  <si>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</si>
  <si>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</si>
  <si>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</si>
  <si>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</si>
  <si>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</si>
  <si>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</si>
  <si>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</si>
  <si>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</si>
  <si>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</si>
  <si>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</si>
  <si>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</si>
  <si>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</si>
  <si>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</si>
  <si>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</si>
  <si>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</si>
  <si>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</si>
  <si>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</si>
  <si>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</si>
  <si>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</si>
  <si>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</si>
  <si>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</si>
  <si>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</si>
  <si>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</si>
  <si>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</si>
  <si>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</si>
  <si>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</si>
  <si>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</si>
  <si>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</si>
  <si>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</si>
  <si>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</si>
  <si>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</si>
  <si>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</si>
  <si>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</si>
  <si>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</si>
  <si>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</si>
  <si>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</si>
  <si>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</si>
  <si>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</si>
  <si>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</si>
  <si>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</si>
  <si>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</si>
  <si>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</si>
  <si>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</si>
  <si>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</si>
  <si>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</si>
  <si>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</si>
  <si>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</si>
  <si>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</si>
  <si>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</si>
  <si>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</si>
  <si>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</si>
  <si>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</si>
  <si>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</si>
  <si>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</si>
  <si>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</si>
  <si>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</si>
  <si>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</si>
  <si>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</si>
  <si>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</si>
  <si>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</si>
  <si>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</si>
  <si>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</si>
  <si>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</si>
  <si>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</si>
  <si>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</si>
  <si>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</si>
  <si>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</si>
  <si>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</si>
  <si>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</si>
  <si>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</si>
  <si>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</si>
  <si>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</si>
  <si>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</si>
  <si>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</si>
  <si>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</si>
  <si>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</si>
  <si>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</si>
  <si>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</si>
  <si>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</si>
  <si>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</si>
  <si>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</si>
  <si>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</si>
  <si>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</si>
  <si>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</si>
  <si>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</si>
  <si>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</si>
  <si>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</si>
  <si>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</si>
  <si>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</si>
  <si>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</si>
  <si>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</si>
  <si>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</si>
  <si>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</si>
  <si>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</si>
  <si>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</si>
  <si>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</si>
  <si>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</si>
  <si>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</si>
  <si>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</si>
  <si>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</si>
  <si>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</si>
  <si>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</si>
  <si>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</si>
  <si>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</si>
  <si>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</si>
  <si>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</si>
  <si>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</si>
  <si>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</si>
  <si>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</si>
  <si>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</si>
  <si>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</si>
  <si>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</si>
  <si>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</si>
  <si>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</si>
  <si>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</si>
  <si>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</si>
  <si>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</si>
  <si>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</si>
  <si>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</si>
  <si>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</si>
  <si>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</si>
  <si>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</si>
  <si>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</si>
  <si>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</si>
  <si>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</si>
  <si>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</si>
  <si>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</si>
  <si>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</si>
  <si>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</si>
  <si>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</si>
  <si>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</si>
  <si>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</si>
  <si>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</si>
  <si>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</si>
  <si>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</si>
  <si>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</si>
  <si>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</si>
  <si>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</si>
  <si>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</si>
  <si>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</si>
  <si>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</si>
  <si>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</si>
  <si>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</si>
  <si>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</si>
  <si>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</si>
  <si>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</si>
  <si>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</si>
  <si>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</si>
  <si>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</si>
  <si>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</si>
  <si>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</si>
  <si>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</si>
  <si>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</si>
  <si>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</si>
  <si>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</si>
  <si>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</si>
  <si>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</si>
  <si>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</si>
  <si>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</si>
  <si>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</si>
  <si>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</si>
  <si>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</si>
  <si>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</si>
  <si>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</si>
  <si>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</si>
  <si>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</si>
  <si>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</si>
  <si>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</si>
  <si>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</si>
  <si>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</si>
  <si>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</si>
  <si>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</si>
  <si>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</si>
  <si>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</si>
  <si>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</si>
  <si>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</si>
  <si>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</si>
  <si>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</si>
  <si>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</si>
  <si>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</si>
  <si>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</si>
  <si>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</si>
  <si>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</si>
  <si>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</si>
  <si>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</si>
  <si>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</si>
  <si>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</si>
  <si>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</si>
  <si>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</si>
  <si>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</si>
  <si>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</si>
  <si>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</si>
  <si>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</si>
  <si>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</si>
  <si>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</si>
  <si>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</si>
  <si>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</si>
  <si>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</si>
  <si>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</si>
  <si>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</si>
  <si>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</si>
  <si>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</si>
  <si>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</si>
  <si>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</si>
  <si>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</si>
  <si>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</si>
  <si>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</si>
  <si>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</si>
  <si>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</si>
  <si>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</si>
  <si>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</si>
  <si>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</si>
  <si>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</si>
  <si>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</si>
  <si>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</si>
  <si>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</si>
  <si>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</si>
  <si>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</si>
  <si>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</si>
  <si>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</si>
  <si>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</si>
  <si>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</si>
  <si>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</si>
  <si>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</si>
  <si>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</si>
  <si>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</si>
  <si>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</si>
  <si>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</si>
  <si>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</si>
  <si>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</si>
  <si>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</si>
  <si>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</si>
  <si>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</si>
  <si>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</si>
  <si>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</si>
  <si>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</si>
  <si>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</si>
  <si>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</si>
  <si>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</si>
  <si>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</si>
  <si>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</si>
  <si>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</si>
  <si>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</si>
  <si>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</si>
  <si>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</si>
  <si>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</si>
  <si>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</si>
  <si>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</si>
  <si>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</si>
  <si>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</si>
  <si>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</si>
  <si>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</si>
  <si>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</si>
  <si>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</si>
  <si>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</si>
  <si>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</si>
  <si>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</si>
  <si>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</si>
  <si>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</si>
  <si>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</si>
  <si>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</si>
  <si>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</si>
  <si>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</si>
  <si>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</si>
  <si>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</si>
  <si>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</si>
  <si>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</si>
  <si>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</si>
  <si>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</si>
  <si>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</si>
  <si>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</si>
  <si>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</si>
  <si>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</si>
  <si>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</si>
  <si>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</si>
  <si>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</si>
  <si>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</si>
  <si>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</si>
  <si>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</si>
  <si>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</si>
  <si>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</si>
  <si>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</si>
  <si>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</si>
  <si>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</si>
  <si>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</si>
  <si>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</si>
  <si>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</si>
  <si>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</si>
  <si>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</si>
  <si>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</si>
  <si>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</si>
  <si>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</si>
  <si>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</si>
  <si>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</si>
  <si>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</si>
  <si>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</si>
  <si>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</si>
  <si>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</si>
  <si>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</si>
  <si>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</si>
  <si>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</si>
  <si>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</si>
  <si>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</si>
  <si>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</si>
  <si>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</si>
  <si>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</si>
  <si>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</si>
  <si>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</si>
  <si>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</si>
  <si>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</si>
  <si>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</si>
  <si>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</si>
  <si>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</si>
  <si>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</si>
  <si>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</si>
  <si>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</si>
  <si>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</si>
  <si>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</si>
  <si>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</si>
  <si>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</si>
  <si>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</si>
  <si>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</si>
  <si>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</si>
  <si>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</si>
  <si>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</si>
  <si>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</si>
  <si>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</si>
  <si>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</si>
  <si>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</si>
  <si>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</si>
  <si>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</si>
  <si>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</si>
  <si>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</si>
  <si>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</si>
  <si>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</si>
  <si>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</si>
  <si>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</si>
  <si>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</si>
  <si>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</si>
  <si>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</si>
  <si>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</si>
  <si>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</si>
  <si>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</si>
  <si>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</si>
  <si>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</si>
  <si>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</si>
  <si>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</si>
  <si>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</si>
  <si>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</si>
  <si>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</si>
  <si>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</si>
  <si>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</si>
  <si>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</si>
  <si>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</si>
  <si>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</si>
  <si>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</si>
  <si>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</si>
  <si>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</si>
  <si>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</si>
  <si>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</si>
  <si>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</si>
  <si>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</si>
  <si>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</si>
  <si>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</si>
  <si>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</si>
  <si>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</si>
  <si>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</si>
  <si>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</si>
  <si>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</si>
  <si>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</si>
  <si>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</si>
  <si>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</si>
  <si>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</si>
  <si>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</si>
  <si>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</si>
  <si>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</si>
  <si>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</si>
  <si>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</si>
  <si>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</si>
  <si>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</si>
  <si>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</si>
  <si>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</si>
  <si>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</si>
  <si>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</si>
  <si>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</si>
  <si>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</si>
  <si>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</si>
  <si>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</si>
  <si>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</si>
  <si>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</si>
  <si>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</si>
  <si>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</si>
  <si>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</si>
  <si>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</si>
  <si>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</si>
  <si>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</si>
  <si>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</si>
  <si>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</si>
  <si>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</si>
  <si>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</si>
  <si>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</si>
  <si>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</si>
  <si>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</si>
  <si>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</si>
  <si>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</si>
  <si>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</si>
  <si>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</si>
  <si>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</si>
  <si>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</si>
  <si>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</si>
  <si>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</si>
  <si>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</si>
  <si>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</si>
  <si>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</si>
  <si>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</si>
  <si>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</si>
  <si>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</si>
  <si>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</si>
  <si>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</si>
  <si>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</si>
  <si>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</si>
  <si>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</si>
  <si>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</si>
  <si>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</si>
  <si>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</si>
  <si>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</si>
  <si>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</si>
  <si>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</si>
  <si>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</si>
  <si>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</si>
  <si>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</si>
  <si>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</si>
  <si>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</si>
  <si>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</si>
  <si>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</si>
  <si>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</si>
  <si>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</si>
  <si>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</si>
  <si>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</si>
  <si>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</si>
  <si>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</si>
  <si>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</si>
  <si>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</si>
  <si>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</si>
  <si>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</si>
  <si>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</si>
  <si>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</si>
  <si>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</si>
  <si>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</si>
  <si>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</si>
  <si>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</si>
  <si>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</si>
  <si>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</si>
  <si>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</si>
  <si>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</si>
  <si>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</si>
  <si>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</si>
  <si>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</si>
  <si>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</si>
  <si>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</si>
  <si>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</si>
  <si>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</si>
  <si>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</si>
  <si>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</si>
  <si>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</si>
  <si>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</si>
  <si>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</si>
  <si>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</si>
  <si>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</si>
  <si>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</si>
  <si>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</si>
  <si>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</si>
  <si>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</si>
  <si>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</si>
  <si>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</si>
  <si>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</si>
  <si>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</si>
  <si>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</si>
  <si>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</si>
  <si>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</si>
  <si>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</si>
  <si>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</si>
  <si>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</si>
  <si>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</si>
  <si>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</si>
  <si>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</si>
  <si>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</si>
  <si>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</si>
  <si>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</si>
  <si>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</si>
  <si>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</si>
  <si>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</si>
  <si>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</si>
  <si>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</si>
  <si>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</si>
  <si>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</si>
  <si>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</si>
  <si>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</si>
  <si>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</si>
  <si>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</si>
  <si>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</si>
  <si>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</si>
  <si>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</si>
  <si>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</si>
  <si>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</si>
  <si>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</si>
  <si>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</si>
  <si>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</si>
  <si>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</si>
  <si>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</si>
  <si>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</si>
  <si>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</si>
  <si>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</si>
  <si>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</si>
  <si>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</si>
  <si>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</si>
  <si>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</si>
  <si>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</si>
  <si>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</si>
  <si>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</si>
  <si>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</si>
  <si>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</si>
  <si>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</si>
  <si>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</si>
  <si>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</si>
  <si>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</si>
  <si>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</si>
  <si>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</si>
  <si>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</si>
  <si>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</si>
  <si>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</si>
  <si>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</si>
  <si>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</si>
  <si>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</si>
  <si>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</si>
  <si>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</si>
  <si>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</si>
  <si>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</si>
  <si>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</si>
  <si>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</si>
  <si>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</si>
  <si>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</si>
  <si>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</si>
  <si>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</si>
  <si>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</si>
  <si>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</si>
  <si>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</si>
  <si>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</si>
  <si>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</si>
  <si>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</si>
  <si>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</si>
  <si>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</si>
  <si>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</si>
  <si>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</si>
  <si>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</si>
  <si>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</si>
  <si>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</si>
  <si>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</si>
  <si>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</si>
  <si>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</si>
  <si>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</si>
  <si>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</si>
  <si>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</si>
  <si>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</si>
  <si>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</si>
  <si>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</si>
  <si>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</si>
  <si>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</si>
  <si>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</si>
  <si>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</si>
  <si>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</si>
  <si>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</si>
  <si>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</si>
  <si>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</si>
  <si>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</si>
  <si>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</si>
  <si>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</si>
  <si>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</si>
  <si>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</si>
  <si>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</si>
  <si>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</si>
  <si>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</si>
  <si>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</si>
  <si>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</si>
  <si>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</si>
  <si>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</si>
  <si>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</si>
  <si>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</si>
  <si>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</si>
  <si>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</si>
  <si>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</si>
  <si>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</si>
  <si>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</si>
  <si>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</si>
  <si>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</si>
  <si>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</si>
  <si>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</si>
  <si>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</si>
  <si>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</si>
  <si>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</si>
  <si>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</si>
  <si>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</si>
  <si>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</si>
  <si>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</si>
  <si>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</si>
  <si>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</si>
  <si>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</si>
  <si>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</si>
  <si>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</si>
  <si>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</si>
  <si>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</si>
  <si>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</si>
  <si>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</si>
  <si>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</si>
  <si>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</si>
  <si>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</si>
  <si>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</si>
  <si>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</si>
  <si>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</si>
  <si>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</si>
  <si>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</si>
  <si>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</si>
  <si>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</si>
  <si>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</si>
  <si>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</si>
  <si>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</si>
  <si>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</si>
  <si>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</si>
  <si>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</si>
  <si>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</si>
  <si>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</si>
  <si>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</si>
  <si>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</si>
  <si>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</si>
  <si>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</si>
  <si>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</si>
  <si>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</si>
  <si>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</si>
  <si>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</si>
  <si>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</si>
  <si>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</si>
  <si>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</si>
  <si>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</si>
  <si>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</si>
  <si>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</si>
  <si>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</si>
  <si>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</si>
  <si>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</si>
  <si>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</si>
  <si>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</si>
  <si>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</si>
  <si>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</si>
  <si>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</si>
  <si>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</si>
  <si>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</si>
  <si>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</si>
  <si>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</si>
  <si>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</si>
  <si>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</si>
  <si>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</si>
  <si>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</si>
  <si>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</si>
  <si>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</si>
  <si>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</si>
  <si>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</si>
  <si>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</si>
  <si>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</si>
  <si>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</si>
  <si>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</si>
  <si>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</si>
  <si>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</si>
  <si>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</si>
  <si>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</si>
  <si>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</si>
  <si>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</si>
  <si>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</si>
  <si>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</si>
  <si>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</si>
  <si>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</si>
  <si>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</si>
  <si>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</si>
  <si>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</si>
  <si>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</si>
  <si>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</si>
  <si>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</si>
  <si>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</si>
  <si>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</si>
  <si>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</si>
  <si>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</si>
  <si>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</si>
  <si>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</si>
  <si>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</si>
  <si>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</si>
  <si>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</si>
  <si>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</si>
  <si>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</si>
  <si>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</si>
  <si>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</si>
  <si>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</si>
  <si>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</si>
  <si>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</si>
  <si>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</si>
  <si>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</si>
  <si>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</si>
  <si>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</si>
  <si>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</si>
  <si>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</si>
  <si>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</si>
  <si>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</si>
  <si>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</si>
  <si>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</si>
  <si>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</si>
  <si>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</si>
  <si>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</si>
  <si>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</si>
  <si>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</si>
  <si>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</si>
  <si>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</si>
  <si>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</si>
  <si>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</si>
  <si>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</si>
  <si>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</si>
  <si>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</si>
  <si>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</si>
  <si>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</si>
  <si>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</si>
  <si>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</si>
  <si>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</si>
  <si>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</si>
  <si>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</si>
  <si>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</si>
  <si>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</si>
  <si>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</si>
  <si>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</si>
  <si>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</si>
  <si>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</si>
  <si>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</si>
  <si>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</si>
  <si>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</si>
  <si>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</si>
  <si>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</si>
  <si>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</si>
  <si>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</si>
  <si>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</si>
  <si>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</si>
  <si>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</si>
  <si>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</si>
  <si>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</si>
  <si>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</si>
  <si>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</si>
  <si>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</si>
  <si>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</si>
  <si>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</si>
  <si>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</si>
  <si>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</si>
  <si>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</si>
  <si>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</si>
  <si>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</si>
  <si>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</si>
  <si>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</si>
  <si>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</si>
  <si>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</si>
  <si>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</si>
  <si>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</si>
  <si>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</si>
  <si>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</si>
  <si>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</si>
  <si>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</si>
  <si>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</si>
  <si>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</si>
  <si>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</si>
  <si>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</si>
  <si>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</si>
  <si>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</si>
  <si>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</si>
  <si>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</si>
  <si>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</si>
  <si>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</si>
  <si>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</si>
  <si>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</si>
  <si>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</si>
  <si>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</si>
  <si>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</si>
  <si>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</si>
  <si>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</si>
  <si>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</si>
  <si>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</si>
  <si>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</si>
  <si>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</si>
  <si>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</si>
  <si>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</si>
  <si>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</si>
  <si>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</si>
  <si>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</si>
  <si>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</si>
  <si>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</si>
  <si>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</si>
  <si>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</si>
  <si>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</si>
  <si>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</si>
  <si>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</si>
  <si>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</si>
  <si>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</si>
  <si>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</si>
  <si>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</si>
  <si>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</si>
  <si>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</si>
  <si>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</si>
  <si>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</si>
  <si>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</si>
  <si>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</si>
  <si>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</si>
  <si>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</si>
  <si>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</si>
  <si>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</si>
  <si>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</si>
  <si>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</si>
  <si>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</si>
  <si>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</si>
  <si>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</si>
  <si>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</si>
  <si>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</si>
  <si>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</si>
  <si>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</si>
  <si>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</si>
  <si>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</si>
  <si>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</si>
  <si>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</si>
  <si>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</si>
  <si>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</si>
  <si>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</si>
  <si>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</si>
  <si>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</si>
  <si>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</si>
  <si>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</si>
  <si>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</si>
  <si>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</si>
  <si>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</si>
  <si>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</si>
  <si>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</si>
  <si>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</si>
  <si>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</si>
  <si>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</si>
  <si>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</si>
  <si>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</si>
  <si>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</si>
  <si>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</si>
  <si>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</si>
  <si>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</si>
  <si>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</si>
  <si>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</si>
  <si>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</si>
  <si>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</si>
  <si>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</si>
  <si>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</si>
  <si>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</si>
  <si>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</si>
  <si>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</si>
  <si>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</si>
  <si>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</si>
  <si>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</si>
  <si>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</si>
  <si>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</si>
  <si>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</si>
  <si>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</si>
  <si>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</si>
  <si>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</si>
  <si>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</si>
  <si>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</si>
  <si>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</si>
  <si>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</si>
  <si>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</si>
  <si>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</si>
  <si>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</si>
  <si>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</si>
  <si>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</si>
  <si>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</si>
  <si>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</si>
  <si>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</si>
  <si>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</si>
  <si>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</si>
  <si>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</si>
  <si>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</si>
  <si>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</si>
  <si>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</si>
  <si>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</si>
  <si>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</si>
  <si>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</si>
  <si>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</si>
  <si>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</si>
  <si>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</si>
  <si>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</si>
  <si>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</si>
  <si>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</si>
  <si>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</si>
  <si>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</si>
  <si>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</si>
  <si>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</si>
  <si>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</si>
  <si>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</si>
  <si>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</si>
  <si>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</si>
  <si>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</si>
  <si>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</si>
  <si>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</si>
  <si>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</si>
  <si>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</si>
  <si>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</si>
  <si>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</si>
  <si>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</si>
  <si>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</si>
  <si>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</si>
  <si>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</si>
  <si>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</si>
  <si>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</si>
  <si>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</si>
  <si>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</si>
  <si>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</si>
  <si>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</si>
  <si>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</si>
  <si>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</si>
  <si>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</si>
  <si>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</si>
  <si>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</si>
  <si>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</si>
  <si>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</si>
  <si>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</si>
  <si>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</si>
  <si>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</si>
  <si>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</si>
  <si>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</si>
  <si>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</si>
  <si>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</si>
  <si>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</si>
  <si>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</si>
  <si>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</si>
  <si>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</si>
  <si>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</si>
  <si>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</si>
  <si>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</si>
  <si>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</si>
  <si>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</si>
  <si>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</si>
  <si>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</si>
  <si>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</si>
  <si>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</si>
  <si>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</si>
  <si>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</si>
  <si>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</si>
  <si>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</si>
  <si>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</si>
  <si>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</si>
  <si>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</si>
  <si>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</si>
  <si>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</si>
  <si>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</si>
  <si>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</si>
  <si>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</si>
  <si>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</si>
  <si>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</si>
  <si>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</si>
  <si>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</si>
  <si>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</si>
  <si>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</si>
  <si>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</si>
  <si>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</si>
  <si>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</si>
  <si>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</si>
  <si>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</si>
  <si>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</si>
  <si>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</si>
  <si>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</si>
  <si>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</si>
  <si>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</si>
  <si>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</si>
  <si>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</si>
  <si>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</si>
  <si>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</si>
  <si>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</si>
  <si>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</si>
  <si>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</si>
  <si>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</si>
  <si>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</si>
  <si>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</si>
  <si>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</si>
  <si>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</si>
  <si>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</si>
  <si>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</si>
  <si>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</si>
  <si>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</si>
  <si>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</si>
  <si>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</si>
  <si>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</si>
  <si>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</si>
  <si>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</si>
  <si>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</si>
  <si>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</si>
  <si>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</si>
  <si>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</si>
  <si>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</si>
  <si>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</si>
  <si>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</si>
  <si>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</si>
  <si>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</si>
  <si>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</si>
  <si>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</si>
  <si>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</si>
  <si>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</si>
  <si>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</si>
  <si>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</si>
  <si>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</si>
  <si>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</si>
  <si>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</si>
  <si>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</si>
  <si>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</si>
  <si>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</si>
  <si>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</si>
  <si>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</si>
  <si>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</si>
  <si>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</si>
  <si>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</si>
  <si>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</si>
  <si>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</si>
  <si>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</si>
  <si>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</si>
  <si>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</si>
  <si>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</si>
  <si>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</si>
  <si>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</si>
  <si>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</si>
  <si>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</si>
  <si>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</si>
  <si>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</si>
  <si>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</si>
  <si>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</si>
  <si>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</si>
  <si>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</si>
  <si>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</si>
  <si>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</si>
  <si>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</si>
  <si>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</si>
  <si>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</si>
  <si>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</si>
  <si>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</si>
  <si>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</si>
  <si>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</si>
  <si>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</si>
  <si>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</si>
  <si>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</si>
  <si>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</si>
  <si>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</si>
  <si>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</si>
  <si>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</si>
  <si>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</si>
  <si>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</si>
  <si>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</si>
  <si>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</si>
  <si>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</si>
  <si>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</si>
  <si>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</si>
  <si>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</si>
  <si>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</si>
  <si>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</si>
  <si>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</si>
  <si>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</si>
  <si>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</si>
  <si>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</si>
  <si>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</si>
  <si>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</si>
  <si>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</si>
  <si>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</si>
  <si>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</si>
  <si>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</si>
  <si>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</si>
  <si>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</si>
  <si>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</si>
  <si>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</si>
  <si>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</si>
  <si>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</si>
  <si>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</si>
  <si>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</si>
  <si>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</si>
  <si>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</si>
  <si>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</si>
  <si>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</si>
  <si>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</si>
  <si>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</si>
  <si>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</si>
  <si>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</si>
  <si>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</si>
  <si>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</si>
  <si>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</si>
  <si>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</si>
  <si>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</si>
  <si>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</si>
  <si>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</si>
  <si>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</si>
  <si>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</si>
  <si>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</si>
  <si>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</si>
  <si>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</si>
  <si>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</si>
  <si>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</si>
  <si>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</si>
  <si>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</si>
  <si>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</si>
  <si>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</si>
  <si>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</si>
  <si>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</si>
  <si>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</si>
  <si>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</si>
  <si>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</si>
  <si>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</si>
  <si>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</si>
  <si>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</si>
  <si>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</si>
  <si>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</si>
  <si>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</si>
  <si>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</si>
  <si>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</si>
  <si>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</si>
  <si>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</si>
  <si>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</si>
  <si>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</si>
  <si>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</si>
  <si>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</si>
  <si>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</si>
  <si>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</si>
  <si>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</si>
  <si>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</si>
  <si>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</si>
  <si>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</si>
  <si>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</si>
  <si>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</si>
  <si>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</si>
  <si>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</si>
  <si>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</si>
  <si>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</si>
  <si>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</si>
  <si>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</si>
  <si>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</si>
  <si>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</si>
  <si>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</si>
  <si>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</si>
  <si>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</si>
  <si>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</si>
  <si>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</si>
  <si>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</si>
  <si>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</si>
  <si>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</si>
  <si>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</si>
  <si>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</si>
  <si>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</si>
  <si>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</si>
  <si>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</si>
  <si>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</si>
  <si>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</si>
  <si>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</si>
  <si>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</si>
  <si>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</si>
  <si>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</si>
  <si>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</si>
  <si>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</si>
  <si>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</si>
  <si>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</si>
  <si>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</si>
  <si>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</si>
  <si>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</si>
  <si>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</si>
  <si>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</si>
  <si>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</si>
  <si>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</si>
  <si>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</si>
  <si>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</si>
  <si>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</si>
  <si>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</si>
  <si>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</si>
  <si>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</si>
  <si>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</si>
  <si>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</si>
  <si>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</si>
  <si>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</si>
  <si>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</si>
  <si>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</si>
  <si>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</si>
  <si>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</si>
  <si>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</si>
  <si>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</si>
  <si>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</si>
  <si>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</si>
  <si>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</si>
  <si>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</si>
  <si>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</si>
  <si>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</si>
  <si>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</si>
  <si>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</si>
  <si>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</si>
  <si>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</si>
  <si>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</si>
  <si>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</si>
  <si>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</si>
  <si>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</si>
  <si>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</si>
  <si>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</si>
  <si>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</si>
  <si>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</si>
  <si>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</si>
  <si>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</si>
  <si>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</si>
  <si>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</si>
  <si>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</si>
  <si>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</si>
  <si>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</si>
  <si>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</si>
  <si>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</si>
  <si>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</si>
  <si>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</si>
  <si>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</si>
  <si>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</si>
  <si>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</si>
  <si>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</si>
  <si>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</si>
  <si>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</si>
  <si>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</si>
  <si>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</si>
  <si>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</si>
  <si>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</si>
  <si>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</si>
  <si>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</si>
  <si>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</si>
  <si>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</si>
  <si>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</si>
  <si>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</si>
  <si>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</si>
  <si>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</si>
  <si>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</si>
  <si>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</si>
  <si>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</si>
  <si>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</si>
  <si>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</si>
  <si>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</si>
  <si>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</si>
  <si>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</si>
  <si>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</si>
  <si>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</si>
  <si>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</si>
  <si>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</si>
  <si>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</si>
  <si>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</si>
  <si>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</si>
  <si>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</si>
  <si>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</si>
  <si>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</si>
  <si>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</si>
  <si>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</si>
  <si>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</si>
  <si>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</si>
  <si>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</si>
  <si>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</si>
  <si>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</si>
  <si>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</si>
  <si>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</si>
  <si>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</si>
  <si>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</si>
  <si>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</si>
  <si>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</si>
  <si>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</si>
  <si>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</si>
  <si>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</si>
  <si>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</si>
  <si>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</si>
  <si>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</si>
  <si>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</si>
  <si>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</si>
  <si>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</si>
  <si>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</si>
  <si>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</si>
  <si>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</si>
  <si>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</si>
  <si>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</si>
  <si>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</si>
  <si>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</si>
  <si>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</si>
  <si>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</si>
  <si>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</si>
  <si>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</si>
  <si>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</si>
  <si>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</si>
  <si>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</si>
  <si>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</si>
  <si>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</si>
  <si>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</si>
  <si>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</si>
  <si>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</si>
  <si>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</si>
  <si>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</si>
  <si>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</si>
  <si>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</si>
  <si>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</si>
  <si>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</si>
  <si>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</si>
  <si>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</si>
  <si>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</si>
  <si>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</si>
  <si>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</si>
  <si>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</si>
  <si>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</si>
  <si>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</si>
  <si>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</si>
  <si>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</si>
  <si>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</si>
  <si>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</si>
  <si>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</si>
  <si>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</si>
  <si>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</si>
  <si>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</si>
  <si>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</si>
  <si>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</si>
  <si>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</si>
  <si>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</si>
  <si>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</si>
  <si>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</si>
  <si>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</si>
  <si>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</si>
  <si>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</si>
  <si>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</si>
  <si>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</si>
  <si>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</si>
  <si>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</si>
  <si>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</si>
  <si>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</si>
  <si>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</si>
  <si>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</si>
  <si>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</si>
  <si>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</si>
  <si>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</si>
  <si>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</si>
  <si>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</si>
  <si>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</si>
  <si>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</si>
  <si>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</si>
  <si>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</si>
  <si>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</si>
  <si>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</si>
  <si>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</si>
  <si>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</si>
  <si>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</si>
  <si>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</si>
  <si>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</si>
  <si>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</si>
  <si>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</si>
  <si>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</si>
  <si>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</si>
  <si>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</si>
  <si>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</si>
  <si>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</si>
  <si>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</si>
  <si>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</si>
  <si>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</si>
  <si>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</si>
  <si>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</si>
  <si>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</si>
  <si>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</si>
  <si>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</si>
  <si>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</si>
  <si>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</si>
  <si>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</si>
  <si>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</si>
  <si>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</si>
  <si>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</si>
  <si>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</si>
  <si>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</si>
  <si>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</si>
  <si>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</si>
  <si>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</si>
  <si>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</si>
  <si>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</si>
  <si>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</si>
  <si>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</si>
  <si>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</si>
  <si>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</si>
  <si>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</si>
  <si>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</si>
  <si>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</si>
  <si>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</si>
  <si>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</si>
  <si>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</si>
  <si>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</si>
  <si>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</si>
  <si>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</si>
  <si>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</si>
  <si>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</si>
  <si>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</si>
  <si>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</si>
  <si>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</si>
  <si>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</si>
  <si>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</si>
  <si>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</si>
  <si>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</si>
  <si>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</si>
  <si>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</si>
  <si>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</si>
  <si>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</si>
  <si>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</si>
  <si>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</si>
  <si>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</si>
  <si>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</si>
  <si>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</si>
  <si>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</si>
  <si>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</si>
  <si>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</si>
  <si>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</si>
  <si>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</si>
  <si>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</si>
  <si>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</si>
  <si>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</si>
  <si>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</si>
  <si>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</si>
  <si>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</si>
  <si>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</si>
  <si>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</si>
  <si>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</si>
  <si>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</si>
  <si>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</si>
  <si>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</si>
  <si>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</si>
  <si>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</si>
  <si>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</si>
  <si>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</si>
  <si>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</si>
  <si>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</si>
  <si>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</si>
  <si>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</si>
  <si>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</si>
  <si>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</si>
  <si>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</si>
  <si>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</si>
  <si>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</si>
  <si>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</si>
  <si>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</si>
  <si>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</si>
  <si>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</si>
  <si>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</si>
  <si>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</si>
  <si>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</si>
  <si>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</si>
  <si>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</si>
  <si>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</si>
  <si>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</si>
  <si>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</si>
  <si>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</si>
  <si>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</si>
  <si>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</si>
  <si>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</si>
  <si>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</si>
  <si>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</si>
  <si>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</si>
  <si>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</si>
  <si>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</si>
  <si>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</si>
  <si>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</si>
  <si>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</si>
  <si>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</si>
  <si>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</si>
  <si>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</si>
  <si>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</si>
  <si>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</si>
  <si>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</si>
  <si>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</si>
  <si>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</si>
  <si>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</si>
  <si>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</si>
  <si>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</si>
  <si>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</si>
  <si>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</si>
  <si>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</si>
  <si>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</si>
  <si>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</si>
  <si>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</si>
  <si>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</si>
  <si>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</si>
  <si>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</si>
  <si>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</si>
  <si>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</si>
  <si>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</si>
  <si>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</si>
  <si>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</si>
  <si>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</si>
  <si>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</si>
  <si>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</si>
  <si>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</si>
  <si>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</si>
  <si>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</si>
  <si>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</si>
  <si>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</si>
  <si>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</si>
  <si>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</si>
  <si>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</si>
  <si>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</si>
  <si>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</si>
  <si>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</si>
  <si>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</si>
  <si>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</si>
  <si>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</si>
  <si>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</si>
  <si>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</si>
  <si>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</si>
  <si>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</si>
  <si>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</si>
  <si>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</si>
  <si>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</si>
  <si>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</si>
  <si>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</si>
  <si>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</si>
  <si>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</si>
  <si>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</si>
  <si>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</si>
  <si>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</si>
  <si>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</si>
  <si>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</si>
  <si>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</si>
  <si>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</si>
  <si>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</si>
  <si>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</si>
  <si>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</si>
  <si>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</si>
  <si>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</si>
  <si>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</si>
  <si>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</si>
  <si>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</si>
  <si>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</si>
  <si>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</si>
  <si>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</si>
  <si>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</si>
  <si>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</si>
  <si>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</si>
  <si>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</si>
  <si>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</si>
  <si>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</si>
  <si>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</si>
  <si>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</si>
  <si>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</si>
  <si>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</si>
  <si>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</si>
  <si>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</si>
  <si>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</si>
  <si>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</si>
  <si>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</si>
  <si>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</si>
  <si>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</si>
  <si>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</si>
  <si>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</si>
  <si>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</si>
  <si>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</si>
  <si>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</si>
  <si>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</si>
  <si>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</si>
  <si>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</si>
  <si>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</si>
  <si>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</si>
  <si>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</si>
  <si>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</si>
  <si>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</si>
  <si>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</si>
  <si>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</si>
  <si>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</si>
  <si>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</si>
  <si>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</si>
  <si>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</si>
  <si>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</si>
  <si>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</si>
  <si>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</si>
  <si>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</si>
  <si>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</si>
  <si>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</si>
  <si>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</si>
  <si>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</si>
  <si>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</si>
  <si>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</si>
  <si>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</si>
  <si>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</si>
  <si>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</si>
  <si>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</si>
  <si>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</si>
  <si>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</si>
  <si>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</si>
  <si>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</si>
  <si>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</si>
  <si>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</si>
  <si>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</si>
  <si>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</si>
  <si>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</si>
  <si>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</si>
  <si>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</si>
  <si>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</si>
  <si>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</si>
  <si>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</si>
  <si>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</si>
  <si>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</si>
  <si>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</si>
  <si>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</si>
  <si>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</si>
  <si>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</si>
  <si>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</si>
  <si>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</si>
  <si>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</si>
  <si>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</si>
  <si>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</si>
  <si>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</si>
  <si>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</si>
  <si>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</si>
  <si>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</si>
  <si>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</si>
  <si>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</si>
  <si>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</si>
  <si>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</si>
  <si>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</si>
  <si>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</si>
  <si>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</si>
  <si>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</si>
  <si>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</si>
  <si>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</si>
  <si>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</si>
  <si>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</si>
  <si>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</si>
  <si>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</si>
  <si>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</si>
  <si>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</si>
  <si>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</si>
  <si>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</si>
  <si>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</si>
  <si>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</si>
  <si>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</si>
  <si>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</si>
  <si>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</si>
  <si>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</si>
  <si>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</si>
  <si>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</si>
  <si>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</si>
  <si>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</si>
  <si>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</si>
  <si>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</si>
  <si>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</si>
  <si>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</si>
  <si>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</si>
  <si>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</si>
  <si>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</si>
  <si>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</si>
  <si>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</si>
  <si>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</si>
  <si>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</si>
  <si>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</si>
  <si>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</si>
  <si>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</si>
  <si>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</si>
  <si>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</si>
  <si>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</si>
  <si>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</si>
  <si>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</si>
  <si>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</si>
  <si>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</si>
  <si>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</si>
  <si>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</si>
  <si>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</si>
  <si>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</si>
  <si>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</si>
  <si>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</si>
  <si>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</si>
  <si>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</si>
  <si>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</si>
  <si>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</si>
  <si>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</si>
  <si>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</si>
  <si>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</si>
  <si>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</si>
  <si>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</si>
  <si>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</si>
  <si>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</si>
  <si>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</si>
  <si>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</si>
  <si>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</si>
  <si>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</si>
  <si>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</si>
  <si>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</si>
  <si>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</si>
  <si>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</si>
  <si>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</si>
  <si>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</si>
  <si>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</si>
  <si>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</si>
  <si>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</si>
  <si>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</si>
  <si>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</si>
  <si>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</si>
  <si>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</si>
  <si>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</si>
  <si>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</si>
  <si>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</si>
  <si>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</si>
  <si>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</si>
  <si>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</si>
  <si>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</si>
  <si>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</si>
  <si>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</si>
  <si>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</si>
  <si>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</si>
  <si>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</si>
  <si>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</si>
  <si>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</si>
  <si>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</si>
  <si>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</si>
  <si>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</si>
  <si>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</si>
  <si>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</si>
  <si>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</si>
  <si>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</si>
  <si>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</si>
  <si>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</si>
  <si>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</si>
  <si>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</si>
  <si>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</si>
  <si>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</si>
  <si>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</si>
  <si>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</si>
  <si>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</si>
  <si>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</si>
  <si>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</si>
  <si>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</si>
  <si>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</si>
  <si>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</si>
  <si>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</si>
  <si>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</si>
  <si>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</si>
  <si>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</si>
  <si>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</si>
  <si>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</si>
  <si>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</si>
  <si>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</si>
  <si>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</si>
  <si>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</si>
  <si>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</si>
  <si>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</si>
  <si>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</si>
  <si>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</si>
  <si>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</si>
  <si>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</si>
  <si>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</si>
  <si>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</si>
  <si>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</si>
  <si>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</si>
  <si>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</si>
  <si>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</si>
  <si>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</si>
  <si>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</si>
  <si>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</si>
  <si>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</si>
  <si>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</si>
  <si>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</si>
  <si>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</si>
  <si>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</si>
  <si>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</si>
  <si>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</si>
  <si>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</si>
  <si>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</si>
  <si>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</si>
  <si>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</si>
  <si>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</si>
  <si>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</si>
  <si>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</si>
  <si>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</si>
  <si>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</si>
  <si>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</si>
  <si>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</si>
  <si>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</si>
  <si>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</si>
  <si>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</si>
  <si>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</si>
  <si>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</si>
  <si>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</si>
  <si>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</si>
  <si>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</si>
  <si>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</si>
  <si>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</si>
  <si>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</si>
  <si>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</si>
  <si>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</si>
  <si>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</si>
  <si>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</si>
  <si>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</si>
  <si>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</si>
  <si>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</si>
  <si>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</si>
  <si>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</si>
  <si>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</si>
  <si>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</si>
  <si>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</si>
  <si>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</si>
  <si>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</si>
  <si>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</si>
  <si>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</si>
  <si>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</si>
  <si>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</si>
  <si>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</si>
  <si>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</si>
  <si>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</si>
  <si>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</si>
  <si>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</si>
  <si>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</si>
  <si>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</si>
  <si>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</si>
  <si>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</si>
  <si>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</si>
  <si>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</si>
  <si>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</si>
  <si>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</si>
  <si>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</si>
  <si>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</si>
  <si>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</si>
  <si>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</si>
  <si>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</si>
  <si>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</si>
  <si>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</si>
  <si>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</si>
  <si>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</si>
  <si>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</si>
  <si>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</si>
  <si>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</si>
  <si>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</si>
  <si>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</si>
  <si>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</si>
  <si>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</si>
  <si>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</si>
  <si>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</si>
  <si>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</si>
  <si>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</si>
  <si>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</si>
  <si>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</si>
  <si>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</si>
  <si>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</si>
  <si>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</si>
  <si>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</si>
  <si>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</si>
  <si>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</si>
  <si>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</si>
  <si>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</si>
  <si>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</si>
  <si>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</si>
  <si>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</si>
  <si>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</si>
  <si>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</si>
  <si>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</si>
  <si>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</si>
  <si>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</si>
  <si>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</si>
  <si>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</si>
  <si>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</si>
  <si>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</si>
  <si>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</si>
  <si>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</si>
  <si>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</si>
  <si>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</si>
  <si>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</si>
  <si>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</si>
  <si>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</si>
  <si>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</si>
  <si>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</si>
  <si>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</si>
  <si>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</si>
  <si>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</si>
  <si>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</si>
  <si>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</si>
  <si>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</si>
  <si>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</si>
  <si>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</si>
  <si>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</si>
  <si>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</si>
  <si>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</si>
  <si>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</si>
  <si>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</si>
  <si>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</si>
  <si>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</si>
  <si>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</si>
  <si>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</si>
  <si>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</si>
  <si>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</si>
  <si>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</si>
  <si>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</si>
  <si>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</si>
  <si>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</si>
  <si>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</si>
  <si>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</si>
  <si>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</si>
  <si>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</si>
  <si>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</si>
  <si>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</si>
  <si>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</si>
  <si>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</si>
  <si>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</si>
  <si>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</si>
  <si>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</si>
  <si>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</si>
  <si>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</si>
  <si>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</si>
  <si>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</si>
  <si>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</si>
  <si>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</si>
  <si>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</si>
  <si>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</si>
  <si>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</si>
  <si>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</si>
  <si>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</si>
  <si>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</si>
  <si>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</si>
  <si>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</si>
  <si>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</si>
  <si>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</si>
  <si>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</si>
  <si>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</si>
  <si>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</si>
  <si>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</si>
  <si>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</si>
  <si>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</si>
  <si>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</si>
  <si>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</si>
  <si>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</si>
  <si>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</si>
  <si>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</si>
  <si>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</si>
  <si>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</si>
  <si>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</si>
  <si>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</si>
  <si>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</si>
  <si>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</si>
  <si>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</si>
  <si>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</si>
  <si>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</si>
  <si>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</si>
  <si>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</si>
  <si>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</si>
  <si>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</si>
  <si>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</si>
  <si>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</si>
  <si>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</si>
  <si>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</si>
  <si>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</si>
  <si>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</si>
  <si>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</si>
  <si>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</si>
  <si>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</si>
  <si>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</si>
  <si>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</si>
  <si>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</si>
  <si>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</si>
  <si>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</si>
  <si>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</si>
  <si>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</si>
  <si>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</si>
  <si>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</si>
  <si>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</si>
  <si>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</si>
  <si>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</si>
  <si>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</si>
  <si>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</si>
  <si>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</si>
  <si>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</si>
  <si>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</si>
  <si>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</si>
  <si>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</si>
  <si>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</si>
  <si>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</si>
  <si>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</si>
  <si>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</si>
  <si>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</si>
  <si>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</si>
  <si>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</si>
  <si>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</si>
  <si>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</si>
  <si>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</si>
  <si>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</si>
  <si>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</si>
  <si>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</si>
  <si>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</si>
  <si>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</si>
  <si>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</si>
  <si>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</si>
  <si>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</si>
  <si>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</si>
  <si>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</si>
  <si>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</si>
  <si>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</si>
  <si>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</si>
  <si>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</si>
  <si>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</si>
  <si>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</si>
  <si>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</si>
  <si>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</si>
  <si>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</si>
  <si>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</si>
  <si>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</si>
  <si>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</si>
  <si>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</si>
  <si>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</si>
  <si>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</si>
  <si>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</si>
  <si>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</si>
  <si>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</si>
  <si>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</si>
  <si>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</si>
  <si>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</si>
  <si>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</si>
  <si>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</si>
  <si>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</si>
  <si>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</si>
  <si>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</si>
  <si>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</si>
  <si>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</si>
  <si>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</si>
  <si>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</si>
  <si>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</si>
  <si>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</si>
  <si>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</si>
  <si>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</si>
  <si>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</si>
  <si>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</si>
  <si>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</si>
  <si>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</si>
  <si>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</si>
  <si>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</si>
  <si>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</si>
  <si>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</si>
  <si>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</si>
  <si>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</si>
  <si>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</si>
  <si>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</si>
  <si>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</si>
  <si>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</si>
  <si>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</si>
  <si>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</si>
  <si>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</si>
  <si>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</si>
  <si>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</si>
  <si>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</si>
  <si>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</si>
  <si>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</si>
  <si>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</si>
  <si>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</si>
  <si>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</si>
  <si>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</si>
  <si>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</si>
  <si>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</si>
  <si>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</si>
  <si>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</si>
  <si>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</si>
  <si>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</si>
  <si>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</si>
  <si>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</si>
  <si>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</si>
  <si>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</si>
  <si>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</si>
  <si>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</si>
  <si>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</si>
  <si>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</si>
  <si>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</si>
  <si>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</si>
  <si>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</si>
  <si>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</si>
  <si>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</si>
  <si>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</si>
  <si>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</si>
  <si>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</si>
  <si>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</si>
  <si>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</si>
  <si>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</si>
  <si>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</si>
  <si>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</si>
  <si>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</si>
  <si>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</si>
  <si>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</si>
  <si>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</si>
  <si>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</si>
  <si>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</si>
  <si>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</si>
  <si>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</si>
  <si>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</si>
  <si>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</si>
  <si>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</si>
  <si>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</si>
  <si>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</si>
  <si>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</si>
  <si>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</si>
  <si>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</si>
  <si>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</si>
  <si>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</si>
  <si>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</si>
  <si>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</si>
  <si>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</si>
  <si>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</si>
  <si>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</si>
  <si>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</si>
  <si>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</si>
  <si>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</si>
  <si>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</si>
  <si>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</si>
  <si>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</si>
  <si>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</si>
  <si>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</si>
  <si>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</si>
  <si>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</si>
  <si>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</si>
  <si>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</si>
  <si>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</si>
  <si>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</si>
  <si>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</si>
  <si>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</si>
  <si>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</si>
  <si>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</si>
  <si>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</si>
  <si>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</si>
  <si>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</si>
  <si>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</si>
  <si>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</si>
  <si>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</si>
  <si>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</si>
  <si>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</si>
  <si>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</si>
  <si>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</si>
  <si>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</si>
  <si>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</si>
  <si>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</si>
  <si>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</si>
  <si>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</si>
  <si>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</si>
  <si>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</si>
  <si>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</si>
  <si>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</si>
  <si>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</si>
  <si>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</si>
  <si>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</si>
  <si>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</si>
  <si>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</si>
  <si>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</si>
  <si>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</si>
  <si>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</si>
  <si>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</si>
  <si>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</si>
  <si>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</si>
  <si>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</si>
  <si>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</si>
  <si>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</si>
  <si>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</si>
  <si>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</si>
  <si>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</si>
  <si>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</si>
  <si>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</si>
  <si>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</si>
  <si>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</si>
  <si>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</si>
  <si>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</si>
  <si>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</si>
  <si>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</si>
  <si>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</si>
  <si>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</si>
  <si>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</si>
  <si>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</si>
  <si>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</si>
  <si>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</si>
  <si>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</si>
  <si>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</si>
  <si>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</si>
  <si>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</si>
  <si>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</si>
  <si>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</si>
  <si>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</si>
  <si>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</si>
  <si>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</si>
  <si>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</si>
  <si>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</si>
  <si>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</si>
  <si>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</si>
  <si>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</si>
  <si>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</si>
  <si>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</si>
  <si>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</si>
  <si>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</si>
  <si>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</si>
  <si>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</si>
  <si>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</si>
  <si>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</si>
  <si>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</si>
  <si>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</si>
  <si>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</si>
  <si>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</si>
  <si>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</si>
  <si>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</si>
  <si>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</si>
  <si>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</si>
  <si>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</si>
  <si>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</si>
  <si>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</si>
  <si>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</si>
  <si>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</si>
  <si>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</si>
  <si>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</si>
  <si>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</si>
  <si>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</si>
  <si>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</si>
  <si>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</si>
  <si>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</si>
  <si>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</si>
  <si>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</si>
  <si>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</si>
  <si>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</si>
  <si>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</si>
  <si>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</si>
  <si>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</si>
  <si>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</si>
  <si>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</si>
  <si>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</si>
  <si>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</si>
  <si>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</si>
  <si>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</si>
  <si>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</si>
  <si>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</si>
  <si>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</si>
  <si>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</si>
  <si>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</si>
  <si>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</si>
  <si>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</si>
  <si>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</si>
  <si>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</si>
  <si>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</si>
  <si>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</si>
  <si>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</si>
  <si>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</si>
  <si>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</si>
  <si>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</si>
  <si>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</si>
  <si>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</si>
  <si>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</si>
  <si>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</si>
  <si>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</si>
  <si>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</si>
  <si>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</si>
  <si>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</si>
  <si>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</si>
  <si>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</si>
  <si>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</si>
  <si>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</si>
  <si>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</si>
  <si>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</si>
  <si>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</si>
  <si>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</si>
  <si>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</si>
  <si>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</si>
  <si>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</si>
  <si>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</si>
  <si>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</si>
  <si>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</si>
  <si>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</si>
  <si>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</si>
  <si>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</si>
  <si>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</si>
  <si>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</si>
  <si>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</si>
  <si>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</si>
  <si>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</si>
  <si>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</si>
  <si>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</si>
  <si>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</si>
  <si>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</si>
  <si>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</si>
  <si>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</si>
  <si>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</si>
  <si>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</si>
  <si>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</si>
  <si>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</si>
  <si>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</si>
  <si>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</si>
  <si>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</si>
  <si>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</si>
  <si>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</si>
  <si>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</si>
  <si>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</si>
  <si>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</si>
  <si>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</si>
  <si>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</si>
  <si>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</si>
  <si>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</si>
  <si>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</si>
  <si>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</si>
  <si>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</si>
  <si>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</si>
  <si>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</si>
  <si>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</si>
  <si>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</si>
  <si>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</si>
  <si>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</si>
  <si>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</si>
  <si>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</si>
  <si>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</si>
  <si>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</si>
  <si>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</si>
  <si>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</si>
  <si>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</si>
  <si>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</si>
  <si>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</si>
  <si>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</si>
  <si>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</si>
  <si>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</si>
  <si>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</si>
  <si>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</si>
  <si>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</si>
  <si>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</si>
  <si>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</si>
  <si>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</si>
  <si>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</si>
  <si>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</si>
  <si>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</si>
  <si>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</si>
  <si>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</si>
  <si>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</si>
  <si>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</si>
  <si>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</si>
  <si>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</si>
  <si>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</si>
  <si>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</si>
  <si>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</si>
  <si>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</si>
  <si>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</si>
  <si>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</si>
  <si>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</si>
  <si>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</si>
  <si>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</si>
  <si>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</si>
  <si>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</si>
  <si>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</si>
  <si>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</si>
  <si>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</si>
  <si>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</si>
  <si>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</si>
  <si>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</si>
  <si>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</si>
  <si>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</si>
  <si>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</si>
  <si>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</si>
  <si>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</si>
  <si>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</si>
  <si>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</si>
  <si>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</si>
  <si>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</si>
  <si>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</si>
  <si>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</si>
  <si>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</si>
  <si>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</si>
  <si>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</si>
  <si>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</si>
  <si>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</si>
  <si>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</si>
  <si>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</si>
  <si>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</si>
  <si>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</si>
  <si>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</si>
  <si>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</si>
  <si>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</si>
  <si>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</si>
  <si>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</si>
  <si>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</si>
  <si>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</si>
  <si>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</si>
  <si>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</si>
  <si>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</si>
  <si>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</si>
  <si>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</si>
  <si>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</si>
  <si>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</si>
  <si>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</si>
  <si>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</si>
  <si>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</si>
  <si>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</si>
  <si>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</si>
  <si>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</si>
  <si>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</si>
  <si>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</si>
  <si>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</si>
  <si>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</si>
  <si>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</si>
  <si>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</si>
  <si>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</si>
  <si>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</si>
  <si>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</si>
  <si>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</si>
  <si>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</si>
  <si>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</si>
  <si>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</si>
  <si>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</si>
  <si>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</si>
  <si>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</si>
  <si>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</si>
  <si>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</si>
  <si>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</si>
  <si>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</si>
  <si>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</si>
  <si>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</si>
  <si>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</si>
  <si>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</si>
  <si>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</si>
  <si>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</si>
  <si>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</si>
  <si>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</si>
  <si>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</si>
  <si>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</si>
  <si>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</si>
  <si>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</si>
  <si>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</si>
  <si>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</si>
  <si>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</si>
  <si>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</si>
  <si>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</si>
  <si>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</si>
  <si>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</si>
  <si>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</si>
  <si>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</si>
  <si>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</si>
  <si>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</si>
  <si>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</si>
  <si>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</si>
  <si>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</si>
  <si>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</si>
  <si>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</si>
  <si>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</si>
  <si>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</si>
  <si>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</si>
  <si>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</si>
  <si>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</si>
  <si>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</si>
  <si>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</si>
  <si>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</si>
  <si>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</si>
  <si>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</si>
  <si>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</si>
  <si>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</si>
  <si>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</si>
  <si>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</si>
  <si>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</si>
  <si>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</si>
  <si>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</si>
  <si>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</si>
  <si>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</si>
  <si>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</si>
  <si>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</si>
  <si>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</si>
  <si>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</si>
  <si>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</si>
  <si>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</si>
  <si>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</si>
  <si>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</si>
  <si>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</si>
  <si>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</si>
  <si>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</si>
  <si>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</si>
  <si>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</si>
  <si>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</si>
  <si>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</si>
  <si>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</si>
  <si>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</si>
  <si>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</si>
  <si>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</si>
  <si>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</si>
  <si>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</si>
  <si>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</si>
  <si>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</si>
  <si>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</si>
  <si>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</si>
  <si>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</si>
  <si>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</si>
  <si>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</si>
  <si>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</si>
  <si>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</si>
  <si>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</si>
  <si>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</si>
  <si>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</si>
  <si>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</si>
  <si>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</si>
  <si>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</si>
  <si>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</si>
  <si>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</si>
  <si>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</si>
  <si>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</si>
  <si>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</si>
  <si>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</si>
  <si>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</si>
  <si>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</si>
  <si>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</si>
  <si>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</si>
  <si>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</si>
  <si>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</si>
  <si>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</si>
  <si>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</si>
  <si>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</si>
  <si>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</si>
  <si>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</si>
  <si>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</si>
  <si>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</si>
  <si>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</si>
  <si>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</si>
  <si>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</si>
  <si>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</si>
  <si>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</si>
  <si>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</si>
  <si>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</si>
  <si>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</si>
  <si>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</si>
  <si>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</si>
  <si>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</si>
  <si>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</si>
  <si>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</si>
  <si>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</si>
  <si>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</si>
  <si>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</si>
  <si>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</si>
  <si>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</si>
  <si>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</si>
  <si>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</si>
  <si>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</si>
  <si>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</si>
  <si>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</si>
  <si>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</si>
  <si>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</si>
  <si>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</si>
  <si>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</si>
  <si>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</si>
  <si>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</si>
  <si>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</si>
  <si>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</si>
  <si>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</si>
  <si>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</si>
  <si>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</si>
  <si>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</si>
  <si>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</si>
  <si>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</si>
  <si>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</si>
  <si>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</si>
  <si>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</si>
  <si>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</si>
  <si>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</si>
  <si>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</si>
  <si>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</si>
  <si>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</si>
  <si>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</si>
  <si>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</si>
  <si>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</si>
  <si>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</si>
  <si>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</si>
  <si>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</si>
  <si>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</si>
  <si>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</si>
  <si>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</si>
  <si>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</si>
  <si>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</si>
  <si>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</si>
  <si>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</si>
  <si>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</si>
  <si>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</si>
  <si>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</si>
  <si>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</si>
  <si>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</si>
  <si>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</si>
  <si>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</si>
  <si>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</si>
  <si>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</si>
  <si>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</si>
  <si>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</si>
  <si>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</si>
  <si>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</si>
  <si>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</si>
  <si>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</si>
  <si>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</si>
  <si>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</si>
  <si>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</si>
  <si>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</si>
  <si>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</si>
  <si>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</si>
  <si>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</si>
  <si>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</si>
  <si>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</si>
  <si>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</si>
  <si>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</si>
  <si>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</si>
  <si>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</si>
  <si>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</si>
  <si>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</si>
  <si>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</si>
  <si>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</si>
  <si>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</si>
  <si>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</si>
  <si>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</si>
  <si>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</si>
  <si>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</si>
  <si>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</si>
  <si>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</si>
  <si>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</si>
  <si>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</si>
  <si>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</si>
  <si>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</si>
  <si>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</si>
  <si>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</si>
  <si>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</si>
  <si>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</si>
  <si>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</si>
  <si>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</si>
  <si>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</si>
  <si>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</si>
  <si>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</si>
  <si>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</si>
  <si>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</si>
  <si>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</si>
  <si>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</si>
  <si>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</si>
  <si>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</si>
  <si>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</si>
  <si>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</si>
  <si>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</si>
  <si>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</si>
  <si>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</si>
  <si>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</si>
  <si>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</si>
  <si>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</si>
  <si>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</si>
  <si>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</si>
  <si>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</si>
  <si>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</si>
  <si>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</si>
  <si>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</si>
  <si>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</si>
  <si>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</si>
  <si>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</si>
  <si>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</si>
  <si>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</si>
  <si>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</si>
  <si>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</si>
  <si>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</si>
  <si>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</si>
  <si>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</si>
  <si>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</si>
  <si>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</si>
  <si>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</si>
  <si>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</si>
  <si>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</si>
  <si>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</si>
  <si>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</si>
  <si>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</si>
  <si>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</si>
  <si>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</si>
  <si>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</si>
  <si>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</si>
  <si>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</si>
  <si>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</si>
  <si>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</si>
  <si>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</si>
  <si>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</si>
  <si>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</si>
  <si>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</si>
  <si>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</si>
  <si>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</si>
  <si>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</si>
  <si>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</si>
  <si>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</si>
  <si>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</si>
  <si>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</si>
  <si>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</si>
  <si>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</si>
  <si>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</si>
  <si>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</si>
  <si>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</si>
  <si>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</si>
  <si>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</si>
  <si>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</si>
  <si>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</si>
  <si>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</si>
  <si>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</si>
  <si>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</si>
  <si>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</si>
  <si>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</si>
  <si>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</si>
  <si>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</si>
  <si>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</si>
  <si>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</si>
  <si>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</si>
  <si>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</si>
  <si>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</si>
  <si>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</si>
  <si>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</si>
  <si>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</si>
  <si>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</si>
  <si>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</si>
  <si>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</si>
  <si>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</si>
  <si>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</si>
  <si>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</si>
  <si>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</si>
  <si>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</si>
  <si>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</si>
  <si>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</si>
  <si>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</si>
  <si>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</si>
  <si>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</si>
  <si>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</si>
  <si>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</si>
  <si>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</si>
  <si>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</si>
  <si>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</si>
  <si>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</si>
  <si>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</si>
  <si>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</si>
  <si>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</si>
  <si>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</si>
  <si>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</si>
  <si>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</si>
  <si>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</si>
  <si>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</si>
  <si>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</si>
  <si>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</si>
  <si>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</si>
  <si>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</si>
  <si>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</si>
  <si>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</si>
  <si>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</si>
  <si>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</si>
  <si>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</si>
  <si>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</si>
  <si>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</si>
  <si>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</si>
  <si>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</si>
  <si>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</si>
  <si>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</si>
  <si>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</si>
  <si>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</si>
  <si>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</si>
  <si>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</si>
  <si>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</si>
  <si>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</si>
  <si>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</si>
  <si>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</si>
  <si>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</si>
  <si>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</si>
  <si>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</si>
  <si>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</si>
  <si>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</si>
  <si>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</si>
  <si>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</si>
  <si>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</si>
  <si>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</si>
  <si>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</si>
  <si>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</si>
  <si>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</si>
  <si>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</si>
  <si>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</si>
  <si>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</si>
  <si>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</si>
  <si>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</si>
  <si>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</si>
  <si>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</si>
  <si>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</si>
  <si>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</si>
  <si>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</si>
  <si>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</si>
  <si>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</si>
  <si>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</si>
  <si>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</si>
  <si>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</si>
  <si>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</si>
  <si>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</si>
  <si>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</si>
  <si>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</si>
  <si>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</si>
  <si>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</si>
  <si>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</si>
  <si>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</si>
  <si>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</si>
  <si>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</si>
  <si>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</si>
  <si>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</si>
  <si>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</si>
  <si>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</si>
  <si>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</si>
  <si>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</si>
  <si>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</si>
  <si>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</si>
  <si>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</si>
  <si>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</si>
  <si>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</si>
  <si>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</si>
  <si>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</si>
  <si>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</si>
  <si>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</si>
  <si>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</si>
  <si>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</si>
  <si>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</si>
  <si>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</si>
  <si>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</si>
  <si>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</si>
  <si>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</si>
  <si>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</si>
  <si>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</si>
  <si>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</si>
  <si>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</si>
  <si>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</si>
  <si>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</si>
  <si>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</si>
  <si>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</si>
  <si>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</si>
  <si>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</si>
  <si>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</si>
  <si>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</si>
  <si>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</si>
  <si>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</si>
  <si>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</si>
  <si>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</si>
  <si>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</si>
  <si>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</si>
  <si>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</si>
  <si>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</si>
  <si>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</si>
  <si>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</si>
  <si>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</si>
  <si>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</si>
  <si>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</si>
  <si>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</si>
  <si>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</si>
  <si>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</si>
  <si>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</si>
  <si>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</si>
  <si>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</si>
  <si>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</si>
  <si>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</si>
  <si>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</si>
  <si>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</si>
  <si>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</si>
  <si>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</si>
  <si>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</si>
  <si>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</si>
  <si>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</si>
  <si>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</si>
  <si>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</si>
  <si>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</si>
  <si>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</si>
  <si>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</si>
  <si>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</si>
  <si>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</si>
  <si>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</si>
  <si>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</si>
  <si>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</si>
  <si>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</si>
  <si>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</si>
  <si>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</si>
  <si>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</si>
  <si>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</si>
  <si>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</si>
  <si>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</si>
  <si>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</si>
  <si>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</si>
  <si>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</si>
  <si>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</si>
  <si>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</si>
  <si>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</si>
  <si>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</si>
  <si>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</si>
  <si>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</si>
  <si>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</si>
  <si>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</si>
  <si>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</si>
  <si>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</si>
  <si>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</si>
  <si>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</si>
  <si>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</si>
  <si>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</si>
  <si>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</si>
  <si>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</si>
  <si>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</si>
  <si>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</si>
  <si>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</si>
  <si>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</si>
  <si>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</si>
  <si>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</si>
  <si>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</si>
  <si>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</si>
  <si>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</si>
  <si>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</si>
  <si>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</si>
  <si>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</si>
  <si>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</si>
  <si>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</si>
  <si>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</si>
  <si>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</si>
  <si>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</si>
  <si>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</si>
  <si>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</si>
  <si>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</si>
  <si>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</si>
  <si>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</si>
  <si>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</si>
  <si>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</si>
  <si>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</si>
  <si>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</si>
  <si>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</si>
  <si>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</si>
  <si>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</si>
  <si>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</si>
  <si>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</si>
  <si>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</si>
  <si>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</si>
  <si>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</si>
  <si>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</si>
  <si>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</si>
  <si>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</si>
  <si>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</si>
  <si>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</si>
  <si>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</si>
  <si>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</si>
  <si>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</si>
  <si>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</si>
  <si>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</si>
  <si>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</si>
  <si>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</si>
  <si>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</si>
  <si>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</si>
  <si>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</si>
  <si>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</si>
  <si>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</si>
  <si>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</si>
  <si>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</si>
  <si>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</si>
  <si>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</si>
  <si>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</si>
  <si>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</si>
  <si>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</si>
  <si>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</si>
  <si>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</si>
  <si>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</si>
  <si>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</si>
  <si>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</si>
  <si>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</si>
  <si>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</si>
  <si>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</si>
  <si>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</si>
  <si>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</si>
  <si>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</si>
  <si>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</si>
  <si>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</si>
  <si>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</si>
  <si>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</si>
  <si>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</si>
  <si>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</si>
  <si>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</si>
  <si>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</si>
  <si>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</si>
  <si>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</si>
  <si>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</si>
  <si>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</si>
  <si>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</si>
  <si>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</si>
  <si>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</si>
  <si>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</si>
  <si>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</si>
  <si>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</si>
  <si>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</si>
  <si>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</si>
  <si>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</si>
  <si>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</si>
  <si>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</si>
  <si>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</si>
  <si>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</si>
  <si>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</si>
  <si>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</si>
  <si>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</si>
  <si>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</si>
  <si>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</si>
  <si>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</si>
  <si>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</si>
  <si>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</si>
  <si>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</si>
  <si>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</si>
  <si>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</si>
  <si>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</si>
  <si>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</si>
  <si>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</si>
  <si>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</si>
  <si>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</si>
  <si>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</si>
  <si>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</si>
  <si>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</si>
  <si>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</si>
  <si>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</si>
  <si>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</si>
  <si>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</si>
  <si>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</si>
  <si>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</si>
  <si>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</si>
  <si>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</si>
  <si>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</si>
  <si>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</si>
  <si>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</si>
  <si>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</si>
  <si>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</si>
  <si>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</si>
  <si>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</si>
  <si>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</si>
  <si>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</si>
  <si>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</si>
  <si>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</si>
  <si>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</si>
  <si>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</si>
  <si>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</si>
  <si>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</si>
  <si>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</si>
  <si>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</si>
  <si>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</si>
  <si>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</si>
  <si>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</si>
  <si>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</si>
  <si>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</si>
  <si>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</si>
  <si>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</si>
  <si>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</si>
  <si>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</si>
  <si>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</si>
  <si>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</si>
  <si>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</si>
  <si>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</si>
  <si>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</si>
  <si>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</si>
  <si>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</si>
  <si>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</si>
  <si>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</si>
  <si>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</si>
  <si>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</si>
  <si>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</si>
  <si>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</si>
  <si>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</si>
  <si>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</si>
  <si>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</si>
  <si>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</si>
  <si>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</si>
  <si>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</si>
  <si>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</si>
  <si>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</si>
  <si>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</si>
  <si>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</si>
  <si>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</si>
  <si>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</si>
  <si>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</si>
  <si>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</si>
  <si>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</si>
  <si>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</si>
  <si>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</si>
  <si>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</si>
  <si>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</si>
  <si>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</si>
  <si>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</si>
  <si>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</si>
  <si>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</si>
  <si>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</si>
  <si>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</si>
  <si>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</si>
  <si>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</si>
  <si>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</si>
  <si>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</si>
  <si>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</si>
  <si>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</si>
  <si>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</si>
  <si>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</si>
  <si>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</si>
  <si>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</si>
  <si>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</si>
  <si>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</si>
  <si>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</si>
  <si>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</si>
  <si>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</si>
  <si>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</si>
  <si>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</si>
  <si>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</si>
  <si>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</si>
  <si>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</si>
  <si>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</si>
  <si>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</si>
  <si>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</si>
  <si>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</si>
  <si>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</si>
  <si>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</si>
  <si>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</si>
  <si>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</si>
  <si>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</si>
  <si>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</si>
  <si>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</si>
  <si>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</si>
  <si>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</si>
  <si>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</si>
  <si>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</si>
  <si>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</si>
  <si>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</si>
  <si>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</si>
  <si>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</si>
  <si>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</si>
  <si>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</si>
  <si>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</si>
  <si>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</si>
  <si>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</si>
  <si>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</si>
  <si>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</si>
  <si>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</si>
  <si>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</si>
  <si>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</si>
  <si>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</si>
  <si>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</si>
  <si>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</si>
  <si>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</si>
  <si>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</si>
  <si>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</si>
  <si>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</si>
  <si>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</si>
  <si>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</si>
  <si>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</si>
  <si>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</si>
  <si>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</si>
  <si>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</si>
  <si>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</si>
  <si>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</si>
  <si>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</si>
  <si>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</si>
  <si>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</si>
  <si>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</si>
  <si>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</si>
  <si>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</si>
  <si>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</si>
  <si>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</si>
  <si>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</si>
  <si>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</si>
  <si>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</si>
  <si>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</si>
  <si>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</si>
  <si>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</si>
  <si>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</si>
  <si>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</si>
  <si>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</si>
  <si>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</si>
  <si>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</si>
  <si>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</si>
  <si>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</si>
  <si>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</si>
  <si>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</si>
  <si>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</si>
  <si>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</si>
  <si>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</si>
  <si>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</si>
  <si>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</si>
  <si>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</si>
  <si>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</si>
  <si>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</si>
  <si>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</si>
  <si>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</si>
  <si>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</si>
  <si>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</si>
  <si>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</si>
  <si>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</si>
  <si>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</si>
  <si>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</si>
  <si>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</si>
  <si>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</si>
  <si>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</si>
  <si>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</si>
  <si>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</si>
  <si>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</si>
  <si>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</si>
  <si>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</si>
  <si>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</si>
  <si>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</si>
  <si>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</si>
  <si>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</si>
  <si>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</si>
  <si>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</si>
  <si>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</si>
  <si>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</si>
  <si>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</si>
  <si>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</si>
  <si>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</si>
  <si>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</si>
  <si>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</si>
  <si>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</si>
  <si>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</si>
  <si>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</si>
  <si>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</si>
  <si>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</si>
  <si>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</si>
  <si>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</si>
  <si>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</si>
  <si>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</si>
  <si>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</si>
  <si>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</si>
  <si>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</si>
  <si>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</si>
  <si>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</si>
  <si>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</si>
  <si>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</si>
  <si>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</si>
  <si>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</si>
  <si>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</si>
  <si>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</si>
  <si>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</si>
  <si>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</si>
  <si>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</si>
  <si>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</si>
  <si>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</si>
  <si>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</si>
  <si>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</si>
  <si>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</si>
  <si>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</si>
  <si>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</si>
  <si>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</si>
  <si>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</si>
  <si>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</si>
  <si>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</si>
  <si>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</si>
  <si>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</si>
  <si>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</si>
  <si>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</si>
  <si>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</si>
  <si>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</si>
  <si>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</si>
  <si>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</si>
  <si>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</si>
  <si>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</si>
  <si>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</si>
  <si>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</si>
  <si>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</si>
  <si>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</si>
  <si>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</si>
  <si>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</si>
  <si>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</si>
  <si>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</si>
  <si>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</si>
  <si>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</si>
  <si>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</si>
  <si>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</si>
  <si>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</si>
  <si>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</si>
  <si>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</si>
  <si>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</si>
  <si>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</si>
  <si>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</si>
  <si>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</si>
  <si>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</si>
  <si>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</si>
  <si>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</si>
  <si>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</si>
  <si>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</si>
  <si>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</si>
  <si>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</si>
  <si>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</si>
  <si>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</si>
  <si>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</si>
  <si>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</si>
  <si>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</si>
  <si>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</si>
  <si>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</si>
  <si>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</si>
  <si>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</si>
  <si>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</si>
  <si>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</si>
  <si>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</si>
  <si>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</si>
  <si>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</si>
  <si>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</si>
  <si>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</si>
  <si>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</si>
  <si>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</si>
  <si>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</si>
  <si>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</si>
  <si>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</si>
  <si>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</si>
  <si>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</si>
  <si>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</si>
  <si>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</si>
  <si>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</si>
  <si>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</si>
  <si>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</si>
  <si>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</si>
  <si>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</si>
  <si>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</si>
  <si>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</si>
  <si>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</si>
  <si>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</si>
  <si>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</si>
  <si>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</si>
  <si>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</si>
  <si>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</si>
  <si>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</si>
  <si>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</si>
  <si>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</si>
  <si>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</si>
  <si>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</si>
  <si>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</si>
  <si>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</si>
  <si>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</si>
  <si>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</si>
  <si>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</si>
  <si>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</si>
  <si>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</si>
  <si>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</si>
  <si>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</si>
  <si>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</si>
  <si>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</si>
  <si>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</si>
  <si>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</si>
  <si>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</si>
  <si>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</si>
  <si>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</si>
  <si>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</si>
  <si>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</si>
  <si>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</si>
  <si>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</si>
  <si>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</si>
  <si>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</si>
  <si>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</si>
  <si>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</si>
  <si>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</si>
  <si>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</si>
  <si>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</si>
  <si>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</si>
  <si>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</si>
  <si>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</si>
  <si>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</si>
  <si>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</si>
  <si>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</si>
  <si>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</si>
  <si>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</si>
  <si>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</si>
  <si>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</si>
  <si>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</si>
  <si>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</si>
  <si>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</si>
  <si>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</si>
  <si>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</si>
  <si>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</si>
  <si>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</si>
  <si>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</si>
  <si>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</si>
  <si>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</si>
  <si>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</si>
  <si>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</si>
  <si>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</si>
  <si>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</si>
  <si>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</si>
  <si>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</si>
  <si>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</si>
  <si>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</si>
  <si>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</si>
  <si>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</si>
  <si>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</si>
  <si>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</si>
  <si>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</si>
  <si>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</si>
  <si>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</si>
  <si>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</si>
  <si>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</si>
  <si>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</si>
  <si>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</si>
  <si>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</si>
  <si>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</si>
  <si>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</si>
  <si>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</si>
  <si>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</si>
  <si>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</si>
  <si>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</si>
  <si>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</si>
  <si>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</si>
  <si>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</si>
  <si>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</si>
  <si>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</si>
  <si>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</si>
  <si>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</si>
  <si>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</si>
  <si>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</si>
  <si>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</si>
  <si>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</si>
  <si>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</si>
  <si>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</si>
  <si>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</si>
  <si>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</si>
  <si>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</si>
  <si>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</si>
  <si>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</si>
  <si>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</si>
  <si>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</si>
  <si>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</si>
  <si>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</si>
  <si>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</si>
  <si>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</si>
  <si>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</si>
  <si>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</si>
  <si>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</si>
  <si>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</si>
  <si>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</si>
  <si>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</si>
  <si>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</si>
  <si>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</si>
  <si>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</si>
  <si>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</si>
  <si>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</si>
  <si>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</si>
  <si>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</si>
  <si>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</si>
  <si>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</si>
  <si>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</si>
  <si>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</si>
  <si>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</si>
  <si>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</si>
  <si>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</si>
  <si>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</si>
  <si>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</si>
  <si>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</si>
  <si>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</si>
  <si>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</si>
  <si>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</si>
  <si>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</si>
  <si>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</si>
  <si>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</si>
  <si>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</si>
  <si>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</si>
  <si>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</si>
  <si>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</si>
  <si>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</si>
  <si>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</si>
  <si>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</si>
  <si>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</si>
  <si>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</si>
  <si>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</si>
  <si>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</si>
  <si>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</si>
  <si>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</si>
  <si>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</si>
  <si>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</si>
  <si>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</si>
  <si>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</si>
  <si>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</si>
  <si>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</si>
  <si>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</si>
  <si>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</si>
  <si>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</si>
  <si>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</si>
  <si>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</si>
  <si>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</si>
  <si>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</si>
  <si>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</si>
  <si>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</si>
  <si>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</si>
  <si>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</si>
  <si>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</si>
  <si>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</si>
  <si>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</si>
  <si>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</si>
  <si>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</si>
  <si>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</si>
  <si>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</si>
  <si>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</si>
  <si>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</si>
  <si>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</si>
  <si>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</si>
  <si>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</si>
  <si>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</si>
  <si>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</si>
  <si>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</si>
  <si>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</si>
  <si>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</si>
  <si>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</si>
  <si>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</si>
  <si>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</si>
  <si>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</si>
  <si>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</si>
  <si>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</si>
  <si>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</si>
  <si>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</si>
  <si>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</si>
  <si>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</si>
  <si>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</si>
  <si>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</si>
  <si>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</si>
  <si>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</si>
  <si>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</si>
  <si>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</si>
  <si>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</si>
  <si>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</si>
  <si>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</si>
  <si>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</si>
  <si>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</si>
  <si>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</si>
  <si>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</si>
  <si>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</si>
  <si>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</si>
  <si>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</si>
  <si>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</si>
  <si>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</si>
  <si>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</si>
  <si>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</si>
  <si>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</si>
  <si>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</si>
  <si>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</si>
  <si>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In a scenario limiting global warming to 1.5 °C, Virginia would need to cut its industrial emissions by about 30% of 2005 levels.</t>
  </si>
  <si>
    <t>In a scenario limiting global warming to 1.5 °C, Virginia would need to cut its CO2e emissions (excluding land use) by about 53% of 2005 levels.</t>
  </si>
  <si>
    <t>In a scenario limiting global warming to 1.5 °C, Virginia would need to cut its CO2e emissions (including land use) by about 62%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</si>
</sst>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7" sqref="B17"/>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592</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opLeftCell="F1" zoomScale="80" zoomScaleNormal="80" workbookViewId="0">
      <pane ySplit="1" topLeftCell="A219" activePane="bottomLeft" state="frozen"/>
      <selection pane="bottomLeft" activeCell="P230" sqref="P230"/>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85.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85.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57">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41" t="s">
        <v>3599</v>
      </c>
      <c r="Q228" s="58"/>
      <c r="R228" s="407"/>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71.25">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49</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28.5">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28.5">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28.5">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28.5">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28.5">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28.5">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28.5">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28.5">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28.5">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28.5">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71.25">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28.5">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28.5">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71.25">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28.5">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28.5">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28.5">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28.5">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28.5">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28.5">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28.5">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28.5">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28.5">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28.5">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28.5">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28.5">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28.5">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28.5">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28.5">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28.5">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28.5">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85.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28.5">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28.5">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28.5">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28.5">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28.5">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28.5">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28.5">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28.5">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28.5">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57">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57">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57">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2.7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2.7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42.75">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3539</v>
      </c>
      <c r="Q285" s="339" t="str">
        <f t="shared" si="75"/>
        <v>electricity-sector-main.html#subsidies</v>
      </c>
      <c r="R285" s="407"/>
      <c r="S285" s="457" t="s">
        <v>3197</v>
      </c>
      <c r="T285" s="11"/>
    </row>
    <row r="286" spans="1:20" s="3" customFormat="1" ht="42.7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57">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3587</v>
      </c>
      <c r="Q287" s="339" t="str">
        <f t="shared" si="75"/>
        <v>electricity-sector-main.html#subsidies</v>
      </c>
      <c r="R287" s="407"/>
      <c r="S287" s="457" t="s">
        <v>3196</v>
      </c>
      <c r="T287" s="11"/>
    </row>
    <row r="288" spans="1:20" s="3" customFormat="1" ht="57">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3588</v>
      </c>
      <c r="Q288" s="339" t="str">
        <f t="shared" si="75"/>
        <v>electricity-sector-main.html#subsidies</v>
      </c>
      <c r="R288" s="407"/>
      <c r="S288" s="457" t="s">
        <v>3196</v>
      </c>
      <c r="T288" s="11"/>
    </row>
    <row r="289" spans="1:20" s="3" customFormat="1" ht="57">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3589</v>
      </c>
      <c r="Q289" s="339" t="str">
        <f t="shared" si="75"/>
        <v>electricity-sector-main.html#subsidies</v>
      </c>
      <c r="R289" s="407"/>
      <c r="S289" s="457" t="s">
        <v>3196</v>
      </c>
      <c r="T289" s="11"/>
    </row>
    <row r="290" spans="1:20" s="3" customFormat="1" ht="71.2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49</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3540</v>
      </c>
      <c r="Q290" s="339" t="str">
        <f t="shared" si="75"/>
        <v>electricity-sector-main.html#subsidies</v>
      </c>
      <c r="R290" s="407"/>
      <c r="S290" s="457" t="s">
        <v>3195</v>
      </c>
      <c r="T290" s="11"/>
    </row>
    <row r="291" spans="1:20" s="3" customFormat="1" ht="42.7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2.7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3541</v>
      </c>
      <c r="Q292" s="339" t="str">
        <f t="shared" si="75"/>
        <v>electricity-sector-main.html#subsidies</v>
      </c>
      <c r="R292" s="407"/>
      <c r="S292" s="457" t="s">
        <v>3196</v>
      </c>
      <c r="T292" s="11"/>
    </row>
    <row r="293" spans="1:20" s="3" customFormat="1" ht="42.7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2.7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2.7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28.5">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28.2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28.5">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28.2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49</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28.2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28.5">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28.5">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85.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1.2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1.2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1.2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1.2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1.2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1.2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1.2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1.2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28.5">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14">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14">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14">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14">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28.5">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28.5">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14">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28.2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28.5">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28.5">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14">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28.25">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28.25">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28.5">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28.5">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28.25">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28.5">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28.5">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28.5">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28.5">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14">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14">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28.5">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14">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28.5">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28.5">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28.25">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28.25">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28.5">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28.5">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14">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14">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28.5">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14">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28.5">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28.5">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14">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28.25">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28.5">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28.5">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14">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14">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28.5">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14">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28.5">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28.5">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14">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28.5">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28.5">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28.5">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28.5">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28.5">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28.5">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28.5">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28.5">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28.5">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28.5">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28.5">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28.5">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28.5">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28.5">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14">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28.5">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14">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28.5">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28.5">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14">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14">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28.5">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28.5">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14">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14">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28.5">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14">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28.5">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28.5">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28.25">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28.25">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28.5">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28.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2.7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2.7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2.7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85.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1.2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1.2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99.75">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42.75">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2.7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42.75">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42.75">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2.7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42.75">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57">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42.75">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3549</v>
      </c>
      <c r="Q417" s="56"/>
      <c r="R417" s="399" t="str">
        <f t="shared" ref="R417:S424" si="106">R$416</f>
        <v>reduce-fuel-exports.html</v>
      </c>
      <c r="S417" s="443" t="str">
        <f t="shared" si="106"/>
        <v>Calculated from model data; see the relevant variable(s) in the InputData folder for source information.</v>
      </c>
      <c r="T417" s="56"/>
    </row>
    <row r="418" spans="1:20" ht="57">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3550</v>
      </c>
      <c r="Q418" s="56"/>
      <c r="R418" s="399" t="str">
        <f t="shared" si="106"/>
        <v>reduce-fuel-exports.html</v>
      </c>
      <c r="S418" s="443" t="str">
        <f t="shared" si="106"/>
        <v>Calculated from model data; see the relevant variable(s) in the InputData folder for source information.</v>
      </c>
      <c r="T418" s="56"/>
    </row>
    <row r="419" spans="1:20" ht="57">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3551</v>
      </c>
      <c r="Q419" s="56"/>
      <c r="R419" s="399" t="str">
        <f t="shared" si="106"/>
        <v>reduce-fuel-exports.html</v>
      </c>
      <c r="S419" s="443" t="str">
        <f t="shared" si="106"/>
        <v>Calculated from model data; see the relevant variable(s) in the InputData folder for source information.</v>
      </c>
      <c r="T419" s="56"/>
    </row>
    <row r="420" spans="1:20" ht="57">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3552</v>
      </c>
      <c r="Q420" s="56"/>
      <c r="R420" s="399" t="str">
        <f t="shared" si="106"/>
        <v>reduce-fuel-exports.html</v>
      </c>
      <c r="S420" s="443" t="str">
        <f t="shared" si="106"/>
        <v>Calculated from model data; see the relevant variable(s) in the InputData folder for source information.</v>
      </c>
      <c r="T420" s="56"/>
    </row>
    <row r="421" spans="1:20" ht="28.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57">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3553</v>
      </c>
      <c r="Q422" s="56"/>
      <c r="R422" s="399" t="str">
        <f t="shared" ref="R422:R424" si="109">R$416</f>
        <v>reduce-fuel-exports.html</v>
      </c>
      <c r="S422" s="443" t="str">
        <f t="shared" si="106"/>
        <v>Calculated from model data; see the relevant variable(s) in the InputData folder for source information.</v>
      </c>
      <c r="T422" s="56"/>
    </row>
    <row r="423" spans="1:20" ht="57">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3554</v>
      </c>
      <c r="Q423" s="56"/>
      <c r="R423" s="399" t="str">
        <f t="shared" si="109"/>
        <v>reduce-fuel-exports.html</v>
      </c>
      <c r="S423" s="443" t="str">
        <f t="shared" si="106"/>
        <v>Calculated from model data; see the relevant variable(s) in the InputData folder for source information.</v>
      </c>
      <c r="T423" s="56"/>
    </row>
    <row r="424" spans="1:20" ht="57">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3555</v>
      </c>
      <c r="Q424" s="56"/>
      <c r="R424" s="399" t="str">
        <f t="shared" si="109"/>
        <v>reduce-fuel-exports.html</v>
      </c>
      <c r="S424" s="443" t="str">
        <f t="shared" si="106"/>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57">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2.7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99.75">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57">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1.2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57">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57">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71.25">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3559</v>
      </c>
      <c r="Q440" s="58" t="str">
        <f t="shared" ref="Q440:R444" si="114">Q$439</f>
        <v>fuels.html#carbon-tax</v>
      </c>
      <c r="R440" s="408" t="str">
        <f t="shared" si="114"/>
        <v>carbon-tax.html</v>
      </c>
      <c r="S440" s="452" t="s">
        <v>3583</v>
      </c>
      <c r="T440" s="58"/>
    </row>
    <row r="441" spans="1:20" s="6" customFormat="1" ht="57">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3560</v>
      </c>
      <c r="Q441" s="58" t="str">
        <f t="shared" si="114"/>
        <v>fuels.html#carbon-tax</v>
      </c>
      <c r="R441" s="408" t="str">
        <f t="shared" si="114"/>
        <v>carbon-tax.html</v>
      </c>
      <c r="S441" s="444"/>
      <c r="T441" s="58"/>
    </row>
    <row r="442" spans="1:20" s="6" customFormat="1" ht="57">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3561</v>
      </c>
      <c r="Q442" s="58" t="str">
        <f t="shared" si="114"/>
        <v>fuels.html#carbon-tax</v>
      </c>
      <c r="R442" s="408" t="str">
        <f t="shared" si="114"/>
        <v>carbon-tax.html</v>
      </c>
      <c r="S442" s="444"/>
      <c r="T442" s="58"/>
    </row>
    <row r="443" spans="1:20" s="6" customFormat="1" ht="85.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3562</v>
      </c>
      <c r="Q443" s="58" t="str">
        <f t="shared" si="114"/>
        <v>fuels.html#carbon-tax</v>
      </c>
      <c r="R443" s="408" t="str">
        <f t="shared" si="114"/>
        <v>carbon-tax.html</v>
      </c>
      <c r="S443" s="444"/>
      <c r="T443" s="58"/>
    </row>
    <row r="444" spans="1:20" s="6" customFormat="1" ht="57">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3563</v>
      </c>
      <c r="Q444" s="58" t="str">
        <f t="shared" si="114"/>
        <v>fuels.html#carbon-tax</v>
      </c>
      <c r="R444" s="408" t="str">
        <f t="shared" si="114"/>
        <v>carbon-tax.html</v>
      </c>
      <c r="S444" s="444"/>
      <c r="T444" s="58"/>
    </row>
    <row r="445" spans="1:20" s="3" customFormat="1" ht="57">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28.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28.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28.5">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28.5">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28.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28.5">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28.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28.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28.5">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42.75">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3564</v>
      </c>
      <c r="Q457" s="58"/>
      <c r="R457" s="407"/>
      <c r="S457" s="452" t="s">
        <v>3584</v>
      </c>
      <c r="T457" s="58"/>
    </row>
    <row r="458" spans="1:20" s="6" customFormat="1" ht="28.5">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28.5">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28.5">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28.5">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28.5">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28.5">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28.5">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28.5">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28.5">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57">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42.75">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42.75">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42.75">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2.7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28.5">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28.5">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28.5">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28.5">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28.5">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28.5">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28.5">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28.5">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28.5">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28.5">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28.5">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28.5">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28.5">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28.5">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42.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28.5">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28.5">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85.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85.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85.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85.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85.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99.7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99.7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85.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85.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85.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85.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85.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85.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85.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85.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85.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85.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85.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85.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99.7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99.7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99.7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85.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99.7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99.7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85.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85.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85.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99.75">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99.75">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85.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85.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85.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14">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85.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85.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28.5">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85.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85.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85.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99.7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85.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85.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85.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28.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28.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28.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28.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85.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85.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85.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28.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99.7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99.75">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99.7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99.7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99.7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99.7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99.7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99.7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85.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85.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99.75">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99.75">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85.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85.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85.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1.2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85.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85.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85.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85.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85.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85.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85.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85.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85.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85.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85.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85.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85.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85.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85.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85.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85.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85.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85.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85.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85.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85.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85.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85.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85.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85.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85.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85.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85.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85.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85.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85.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85.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85.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85.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85.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85.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85.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85.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85.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85.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85.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85.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85.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85.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topLeftCell="H1" workbookViewId="0">
      <pane ySplit="1" topLeftCell="A2" activePane="bottomLeft" state="frozen"/>
      <selection pane="bottomLeft" activeCell="N3" sqref="N3"/>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ht="57">
      <c r="A2" s="348" t="s">
        <v>2559</v>
      </c>
      <c r="B2" s="346" t="s">
        <v>2560</v>
      </c>
      <c r="C2" s="413">
        <v>1</v>
      </c>
      <c r="D2" s="346" t="s">
        <v>70</v>
      </c>
      <c r="E2" s="346" t="s">
        <v>71</v>
      </c>
      <c r="F2" s="5" t="str">
        <f>UnitControlCenter!$B$3</f>
        <v>million metric tons / year</v>
      </c>
      <c r="G2" s="346" t="s">
        <v>199</v>
      </c>
      <c r="J2" s="81" t="s">
        <v>3600</v>
      </c>
      <c r="K2" s="81">
        <v>2030</v>
      </c>
      <c r="L2" s="81">
        <v>42.9</v>
      </c>
      <c r="M2" s="81">
        <v>42.9</v>
      </c>
      <c r="N2" s="81" t="s">
        <v>3606</v>
      </c>
    </row>
    <row r="3" spans="1:19" ht="57">
      <c r="A3" s="348" t="s">
        <v>2559</v>
      </c>
      <c r="B3" s="346" t="s">
        <v>2561</v>
      </c>
      <c r="C3" s="350">
        <v>1</v>
      </c>
      <c r="D3" s="347" t="s">
        <v>70</v>
      </c>
      <c r="E3" s="347" t="s">
        <v>71</v>
      </c>
      <c r="F3" s="5" t="str">
        <f>UnitControlCenter!$B$3</f>
        <v>million metric tons / year</v>
      </c>
      <c r="G3" s="346" t="s">
        <v>2527</v>
      </c>
      <c r="I3" s="346"/>
      <c r="J3" s="81" t="s">
        <v>3600</v>
      </c>
      <c r="K3" s="81">
        <v>2030</v>
      </c>
      <c r="L3" s="81">
        <v>67.37</v>
      </c>
      <c r="M3" s="81">
        <v>67.37</v>
      </c>
      <c r="N3" s="81" t="s">
        <v>3605</v>
      </c>
    </row>
    <row r="4" spans="1:19" ht="71.25">
      <c r="A4" s="348" t="s">
        <v>2559</v>
      </c>
      <c r="B4" s="347" t="s">
        <v>2562</v>
      </c>
      <c r="C4" s="413">
        <v>1</v>
      </c>
      <c r="D4" s="346" t="s">
        <v>72</v>
      </c>
      <c r="E4" s="346" t="s">
        <v>73</v>
      </c>
      <c r="F4" s="5" t="str">
        <f>UnitControlCenter!$B$3</f>
        <v>million metric tons / year</v>
      </c>
      <c r="G4" s="346" t="s">
        <v>3214</v>
      </c>
      <c r="H4" s="346" t="s">
        <v>3215</v>
      </c>
      <c r="I4" s="346" t="s">
        <v>3216</v>
      </c>
    </row>
    <row r="5" spans="1:19" ht="28.5">
      <c r="A5" s="348" t="s">
        <v>2559</v>
      </c>
      <c r="B5" s="347" t="s">
        <v>2563</v>
      </c>
      <c r="C5" s="413">
        <v>1</v>
      </c>
      <c r="D5" s="346" t="s">
        <v>72</v>
      </c>
      <c r="E5" s="346" t="s">
        <v>73</v>
      </c>
      <c r="F5" s="5" t="str">
        <f>UnitControlCenter!$B$3</f>
        <v>million metric tons / year</v>
      </c>
      <c r="G5" s="346" t="s">
        <v>3217</v>
      </c>
      <c r="H5" s="346" t="s">
        <v>3218</v>
      </c>
      <c r="I5" s="346" t="s">
        <v>3219</v>
      </c>
    </row>
    <row r="6" spans="1:19" ht="28.5">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ht="13.9" customHeight="1">
      <c r="A9" s="348" t="s">
        <v>2559</v>
      </c>
      <c r="B9" s="347" t="s">
        <v>2719</v>
      </c>
      <c r="C9" s="413">
        <v>1</v>
      </c>
      <c r="D9" s="346" t="s">
        <v>70</v>
      </c>
      <c r="E9" s="346" t="s">
        <v>71</v>
      </c>
      <c r="F9" s="5" t="str">
        <f>UnitControlCenter!$B$3</f>
        <v>million metric tons / year</v>
      </c>
      <c r="G9" s="346" t="s">
        <v>2722</v>
      </c>
      <c r="I9" s="346"/>
      <c r="J9" s="81" t="s">
        <v>3600</v>
      </c>
      <c r="K9" s="81">
        <v>2030</v>
      </c>
      <c r="L9" s="81">
        <v>7.14</v>
      </c>
      <c r="M9" s="81">
        <v>7.14</v>
      </c>
      <c r="N9" s="81" t="s">
        <v>3601</v>
      </c>
    </row>
    <row r="10" spans="1:19">
      <c r="A10" s="348" t="s">
        <v>2559</v>
      </c>
      <c r="B10" s="347" t="s">
        <v>2811</v>
      </c>
      <c r="C10" s="413">
        <v>1</v>
      </c>
      <c r="D10" s="346" t="s">
        <v>70</v>
      </c>
      <c r="E10" s="346" t="s">
        <v>71</v>
      </c>
      <c r="F10" s="5" t="str">
        <f>UnitControlCenter!$B$3</f>
        <v>million metric tons / year</v>
      </c>
      <c r="G10" s="346" t="s">
        <v>2824</v>
      </c>
      <c r="I10" s="346"/>
    </row>
    <row r="11" spans="1:19" ht="42.75">
      <c r="A11" s="348" t="s">
        <v>2559</v>
      </c>
      <c r="B11" s="347" t="s">
        <v>103</v>
      </c>
      <c r="C11" s="413">
        <v>1</v>
      </c>
      <c r="D11" s="346" t="s">
        <v>70</v>
      </c>
      <c r="E11" s="346" t="s">
        <v>71</v>
      </c>
      <c r="F11" s="5" t="str">
        <f>UnitControlCenter!$B$3</f>
        <v>million metric tons / year</v>
      </c>
      <c r="G11" s="346" t="s">
        <v>2723</v>
      </c>
      <c r="I11" s="346"/>
      <c r="J11" s="81" t="s">
        <v>3600</v>
      </c>
      <c r="K11" s="81">
        <v>2030</v>
      </c>
      <c r="L11" s="81">
        <v>4.5199999999999996</v>
      </c>
      <c r="M11" s="81">
        <v>4.5199999999999996</v>
      </c>
      <c r="N11" s="81" t="s">
        <v>3602</v>
      </c>
    </row>
    <row r="12" spans="1:19" ht="42.75">
      <c r="A12" s="348" t="s">
        <v>2559</v>
      </c>
      <c r="B12" s="347" t="s">
        <v>9</v>
      </c>
      <c r="C12" s="413">
        <v>1</v>
      </c>
      <c r="D12" s="346" t="s">
        <v>70</v>
      </c>
      <c r="E12" s="346" t="s">
        <v>71</v>
      </c>
      <c r="F12" s="5" t="str">
        <f>UnitControlCenter!$B$3</f>
        <v>million metric tons / year</v>
      </c>
      <c r="G12" s="346" t="s">
        <v>2767</v>
      </c>
      <c r="I12" s="346"/>
      <c r="J12" s="81" t="s">
        <v>3600</v>
      </c>
      <c r="K12" s="81">
        <v>2030</v>
      </c>
      <c r="L12" s="81">
        <v>21.76</v>
      </c>
      <c r="M12" s="81">
        <v>21.76</v>
      </c>
      <c r="N12" s="81" t="s">
        <v>3604</v>
      </c>
    </row>
    <row r="13" spans="1:19">
      <c r="A13" s="348" t="s">
        <v>2559</v>
      </c>
      <c r="B13" s="347" t="s">
        <v>2720</v>
      </c>
      <c r="C13" s="413">
        <v>1</v>
      </c>
      <c r="D13" s="346" t="s">
        <v>70</v>
      </c>
      <c r="E13" s="346" t="s">
        <v>71</v>
      </c>
      <c r="F13" s="5" t="str">
        <f>UnitControlCenter!$B$3</f>
        <v>million metric tons / year</v>
      </c>
      <c r="G13" s="346" t="s">
        <v>2724</v>
      </c>
      <c r="I13" s="346"/>
    </row>
    <row r="14" spans="1:19" ht="57">
      <c r="A14" s="348" t="s">
        <v>2559</v>
      </c>
      <c r="B14" s="347" t="s">
        <v>4</v>
      </c>
      <c r="C14" s="413">
        <v>1</v>
      </c>
      <c r="D14" s="346" t="s">
        <v>70</v>
      </c>
      <c r="E14" s="346" t="s">
        <v>71</v>
      </c>
      <c r="F14" s="5" t="str">
        <f>UnitControlCenter!$B$3</f>
        <v>million metric tons / year</v>
      </c>
      <c r="G14" s="346" t="s">
        <v>2725</v>
      </c>
      <c r="I14" s="346"/>
      <c r="J14" s="81" t="s">
        <v>3600</v>
      </c>
      <c r="K14" s="81">
        <v>2030</v>
      </c>
      <c r="L14" s="81">
        <v>33.94</v>
      </c>
      <c r="M14" s="81">
        <v>33.94</v>
      </c>
      <c r="N14" s="81" t="s">
        <v>3603</v>
      </c>
    </row>
    <row r="15" spans="1:19" ht="14.6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4.65" thickBot="1">
      <c r="A27" s="392" t="s">
        <v>2565</v>
      </c>
      <c r="B27" s="398" t="s">
        <v>557</v>
      </c>
      <c r="C27" s="420">
        <v>1</v>
      </c>
      <c r="D27" s="393" t="s">
        <v>70</v>
      </c>
      <c r="E27" s="393" t="s">
        <v>71</v>
      </c>
      <c r="F27" s="396" t="str">
        <f>UnitControlCenter!$B$3</f>
        <v>million metric tons / year</v>
      </c>
      <c r="G27" s="393" t="s">
        <v>2548</v>
      </c>
      <c r="H27" s="394"/>
      <c r="I27" s="393"/>
    </row>
    <row r="28" spans="1:9" ht="71.25">
      <c r="A28" s="347" t="s">
        <v>2566</v>
      </c>
      <c r="B28" s="347" t="s">
        <v>2562</v>
      </c>
      <c r="C28" s="413">
        <v>1</v>
      </c>
      <c r="D28" s="346" t="s">
        <v>72</v>
      </c>
      <c r="E28" s="346" t="s">
        <v>73</v>
      </c>
      <c r="F28" s="5" t="str">
        <f>UnitControlCenter!$B$3</f>
        <v>million metric tons / year</v>
      </c>
      <c r="G28" s="346" t="s">
        <v>3317</v>
      </c>
      <c r="H28" s="81" t="s">
        <v>3318</v>
      </c>
      <c r="I28" s="346" t="s">
        <v>3319</v>
      </c>
    </row>
    <row r="29" spans="1:9" ht="85.5">
      <c r="A29" s="347" t="s">
        <v>2566</v>
      </c>
      <c r="B29" s="347" t="s">
        <v>2825</v>
      </c>
      <c r="C29" s="413">
        <v>1</v>
      </c>
      <c r="D29" s="346" t="s">
        <v>72</v>
      </c>
      <c r="E29" s="346" t="s">
        <v>73</v>
      </c>
      <c r="F29" s="5" t="str">
        <f>UnitControlCenter!$B$3</f>
        <v>million metric tons / year</v>
      </c>
      <c r="G29" s="346" t="s">
        <v>3320</v>
      </c>
      <c r="H29" s="81" t="s">
        <v>3321</v>
      </c>
      <c r="I29" s="346" t="s">
        <v>3322</v>
      </c>
    </row>
    <row r="30" spans="1:9" ht="57">
      <c r="A30" s="347" t="s">
        <v>2566</v>
      </c>
      <c r="B30" s="347" t="s">
        <v>2567</v>
      </c>
      <c r="C30" s="421">
        <v>1</v>
      </c>
      <c r="D30" s="346" t="s">
        <v>72</v>
      </c>
      <c r="E30" s="346" t="s">
        <v>73</v>
      </c>
      <c r="F30" s="8" t="str">
        <f>UnitControlCenter!$B$3</f>
        <v>million metric tons / year</v>
      </c>
      <c r="G30" s="412" t="s">
        <v>3323</v>
      </c>
      <c r="H30" s="412" t="s">
        <v>3324</v>
      </c>
      <c r="I30" s="346" t="s">
        <v>3325</v>
      </c>
    </row>
    <row r="31" spans="1:9" ht="14.6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4.65" thickBot="1">
      <c r="A38" s="392" t="s">
        <v>3112</v>
      </c>
      <c r="B38" s="392" t="s">
        <v>4</v>
      </c>
      <c r="C38" s="420">
        <v>1</v>
      </c>
      <c r="D38" s="393" t="s">
        <v>70</v>
      </c>
      <c r="E38" s="393" t="s">
        <v>499</v>
      </c>
      <c r="F38" s="396" t="str">
        <f>UnitControlCenter!$B$3</f>
        <v>million metric tons / year</v>
      </c>
      <c r="G38" s="393" t="s">
        <v>2725</v>
      </c>
      <c r="H38" s="394"/>
      <c r="I38" s="393"/>
    </row>
    <row r="39" spans="1:9" ht="28.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28.9"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28.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57">
      <c r="A43" s="347" t="s">
        <v>2568</v>
      </c>
      <c r="B43" s="347" t="s">
        <v>3392</v>
      </c>
      <c r="C43" s="435">
        <v>1</v>
      </c>
      <c r="D43" s="346" t="s">
        <v>72</v>
      </c>
      <c r="E43" s="346" t="s">
        <v>73</v>
      </c>
      <c r="F43" s="5" t="str">
        <f>UnitControlCenter!$B$8</f>
        <v>billion 2019 dollars / year</v>
      </c>
      <c r="G43" s="5" t="s">
        <v>3393</v>
      </c>
      <c r="H43" s="5" t="s">
        <v>3394</v>
      </c>
      <c r="I43" s="5" t="s">
        <v>3395</v>
      </c>
    </row>
    <row r="44" spans="1:9" ht="28.5">
      <c r="A44" s="347" t="s">
        <v>2568</v>
      </c>
      <c r="B44" s="391" t="s">
        <v>3397</v>
      </c>
      <c r="C44" s="421">
        <v>1</v>
      </c>
      <c r="D44" s="346" t="s">
        <v>70</v>
      </c>
      <c r="E44" s="346" t="s">
        <v>71</v>
      </c>
      <c r="F44" s="8" t="str">
        <f>UnitControlCenter!$B$9</f>
        <v>billion 2019 dollars</v>
      </c>
      <c r="G44" s="412" t="s">
        <v>3399</v>
      </c>
      <c r="H44" s="412"/>
      <c r="I44" s="346"/>
    </row>
    <row r="45" spans="1:9" ht="28.9" thickBot="1">
      <c r="A45" s="392" t="s">
        <v>2568</v>
      </c>
      <c r="B45" s="397" t="s">
        <v>3400</v>
      </c>
      <c r="C45" s="420">
        <v>1</v>
      </c>
      <c r="D45" s="393" t="s">
        <v>70</v>
      </c>
      <c r="E45" s="393" t="s">
        <v>71</v>
      </c>
      <c r="F45" s="396" t="str">
        <f>UnitControlCenter!$B$8</f>
        <v>billion 2019 dollars / year</v>
      </c>
      <c r="G45" s="394" t="s">
        <v>3401</v>
      </c>
      <c r="H45" s="394"/>
      <c r="I45" s="393"/>
    </row>
    <row r="46" spans="1:9" ht="28.5">
      <c r="A46" s="347" t="s">
        <v>3289</v>
      </c>
      <c r="B46" s="391" t="s">
        <v>3306</v>
      </c>
      <c r="C46" s="428">
        <v>1</v>
      </c>
      <c r="D46" s="346" t="s">
        <v>72</v>
      </c>
      <c r="E46" s="346" t="s">
        <v>71</v>
      </c>
      <c r="F46" s="8" t="str">
        <f>UnitControlCenter!$B$10</f>
        <v>jobs</v>
      </c>
      <c r="G46" s="412" t="s">
        <v>3297</v>
      </c>
      <c r="H46" s="412" t="s">
        <v>3296</v>
      </c>
      <c r="I46" s="346" t="s">
        <v>2637</v>
      </c>
    </row>
    <row r="47" spans="1:9" ht="28.5">
      <c r="A47" s="347" t="s">
        <v>3289</v>
      </c>
      <c r="B47" s="391" t="s">
        <v>3307</v>
      </c>
      <c r="C47" s="431">
        <v>1</v>
      </c>
      <c r="D47" s="346" t="s">
        <v>72</v>
      </c>
      <c r="E47" s="346" t="s">
        <v>71</v>
      </c>
      <c r="F47" s="8" t="str">
        <f>UnitControlCenter!$B$10</f>
        <v>jobs</v>
      </c>
      <c r="G47" s="412" t="s">
        <v>3310</v>
      </c>
      <c r="H47" s="412" t="s">
        <v>3311</v>
      </c>
      <c r="I47" s="346" t="s">
        <v>3312</v>
      </c>
    </row>
    <row r="48" spans="1:9" ht="28.5">
      <c r="A48" s="347" t="s">
        <v>3289</v>
      </c>
      <c r="B48" s="391" t="s">
        <v>3372</v>
      </c>
      <c r="C48" s="433">
        <v>1</v>
      </c>
      <c r="D48" s="346" t="s">
        <v>72</v>
      </c>
      <c r="E48" s="346" t="s">
        <v>71</v>
      </c>
      <c r="F48" s="8" t="str">
        <f>UnitControlCenter!$B$10</f>
        <v>jobs</v>
      </c>
      <c r="G48" s="412" t="s">
        <v>3376</v>
      </c>
      <c r="H48" s="412" t="s">
        <v>3375</v>
      </c>
      <c r="I48" s="346" t="s">
        <v>3391</v>
      </c>
    </row>
    <row r="49" spans="1:9" ht="28.5">
      <c r="A49" s="347" t="s">
        <v>3289</v>
      </c>
      <c r="B49" s="391" t="s">
        <v>3291</v>
      </c>
      <c r="C49" s="428">
        <v>1</v>
      </c>
      <c r="D49" s="346" t="s">
        <v>72</v>
      </c>
      <c r="E49" s="346" t="s">
        <v>71</v>
      </c>
      <c r="F49" s="5" t="str">
        <f>UnitControlCenter!$B$8</f>
        <v>billion 2019 dollars / year</v>
      </c>
      <c r="G49" s="412" t="s">
        <v>3298</v>
      </c>
      <c r="H49" s="412" t="s">
        <v>3300</v>
      </c>
      <c r="I49" s="346" t="s">
        <v>2637</v>
      </c>
    </row>
    <row r="50" spans="1:9" ht="28.5">
      <c r="A50" s="347" t="s">
        <v>3289</v>
      </c>
      <c r="B50" s="391" t="s">
        <v>3313</v>
      </c>
      <c r="C50" s="432">
        <v>1</v>
      </c>
      <c r="D50" s="346" t="s">
        <v>72</v>
      </c>
      <c r="E50" s="346" t="s">
        <v>71</v>
      </c>
      <c r="F50" s="5" t="str">
        <f>UnitControlCenter!$B$12</f>
        <v>% change</v>
      </c>
      <c r="G50" s="412" t="s">
        <v>3315</v>
      </c>
      <c r="H50" s="412" t="s">
        <v>3300</v>
      </c>
      <c r="I50" s="346" t="s">
        <v>2637</v>
      </c>
    </row>
    <row r="51" spans="1:9" ht="28.5">
      <c r="A51" s="347" t="s">
        <v>3289</v>
      </c>
      <c r="B51" s="391" t="s">
        <v>3373</v>
      </c>
      <c r="C51" s="433">
        <v>1</v>
      </c>
      <c r="D51" s="346" t="s">
        <v>72</v>
      </c>
      <c r="E51" s="346" t="s">
        <v>71</v>
      </c>
      <c r="F51" s="5" t="str">
        <f>UnitControlCenter!$B$8</f>
        <v>billion 2019 dollars / year</v>
      </c>
      <c r="G51" s="412" t="s">
        <v>3377</v>
      </c>
      <c r="H51" s="412" t="s">
        <v>3375</v>
      </c>
      <c r="I51" s="346" t="s">
        <v>3391</v>
      </c>
    </row>
    <row r="52" spans="1:9" ht="42.75">
      <c r="A52" s="347" t="s">
        <v>3289</v>
      </c>
      <c r="B52" s="391" t="s">
        <v>3305</v>
      </c>
      <c r="C52" s="428">
        <v>1</v>
      </c>
      <c r="D52" s="346" t="s">
        <v>72</v>
      </c>
      <c r="E52" s="346" t="s">
        <v>71</v>
      </c>
      <c r="F52" s="5" t="str">
        <f>UnitControlCenter!$B$8</f>
        <v>billion 2019 dollars / year</v>
      </c>
      <c r="G52" s="412" t="s">
        <v>3301</v>
      </c>
      <c r="H52" s="412" t="s">
        <v>3299</v>
      </c>
      <c r="I52" s="346" t="s">
        <v>2637</v>
      </c>
    </row>
    <row r="53" spans="1:9" ht="28.5">
      <c r="A53" s="347" t="s">
        <v>3289</v>
      </c>
      <c r="B53" s="391" t="s">
        <v>3303</v>
      </c>
      <c r="C53" s="421">
        <v>1</v>
      </c>
      <c r="D53" s="346" t="s">
        <v>70</v>
      </c>
      <c r="E53" s="346" t="s">
        <v>71</v>
      </c>
      <c r="F53" s="8" t="str">
        <f>UnitControlCenter!$B$13</f>
        <v>2019 dollars / employee-year</v>
      </c>
      <c r="G53" s="412" t="s">
        <v>3304</v>
      </c>
      <c r="H53" s="412"/>
      <c r="I53" s="346"/>
    </row>
    <row r="54" spans="1:9" ht="28.9"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71.25">
      <c r="A55" s="347" t="s">
        <v>3290</v>
      </c>
      <c r="B55" s="347" t="s">
        <v>3033</v>
      </c>
      <c r="C55" s="413">
        <v>1</v>
      </c>
      <c r="D55" s="346" t="s">
        <v>72</v>
      </c>
      <c r="E55" s="346" t="s">
        <v>71</v>
      </c>
      <c r="F55" s="5" t="str">
        <f>UnitControlCenter!$B$8</f>
        <v>billion 2019 dollars / year</v>
      </c>
      <c r="G55" s="5" t="s">
        <v>3034</v>
      </c>
      <c r="H55" s="5" t="s">
        <v>3035</v>
      </c>
      <c r="I55" s="5" t="s">
        <v>3008</v>
      </c>
    </row>
    <row r="56" spans="1:9" ht="42.75">
      <c r="A56" s="347" t="s">
        <v>3290</v>
      </c>
      <c r="B56" s="347" t="s">
        <v>3037</v>
      </c>
      <c r="C56" s="413">
        <v>1</v>
      </c>
      <c r="D56" s="346" t="s">
        <v>72</v>
      </c>
      <c r="E56" s="346" t="s">
        <v>71</v>
      </c>
      <c r="F56" s="5" t="str">
        <f>UnitControlCenter!$B$8</f>
        <v>billion 2019 dollars / year</v>
      </c>
      <c r="G56" s="5" t="s">
        <v>3047</v>
      </c>
      <c r="H56" s="5" t="s">
        <v>3048</v>
      </c>
      <c r="I56" s="5" t="s">
        <v>3049</v>
      </c>
    </row>
    <row r="57" spans="1:9" ht="57">
      <c r="A57" s="347" t="s">
        <v>3290</v>
      </c>
      <c r="B57" s="347" t="s">
        <v>3038</v>
      </c>
      <c r="C57" s="413">
        <v>1</v>
      </c>
      <c r="D57" s="346" t="s">
        <v>72</v>
      </c>
      <c r="E57" s="346" t="s">
        <v>71</v>
      </c>
      <c r="F57" s="5" t="str">
        <f>UnitControlCenter!$B$8</f>
        <v>billion 2019 dollars / year</v>
      </c>
      <c r="G57" s="5" t="s">
        <v>3058</v>
      </c>
      <c r="H57" s="5" t="s">
        <v>3056</v>
      </c>
      <c r="I57" s="5" t="s">
        <v>3057</v>
      </c>
    </row>
    <row r="58" spans="1:9" ht="42.75">
      <c r="A58" s="347" t="s">
        <v>3290</v>
      </c>
      <c r="B58" s="347" t="s">
        <v>3039</v>
      </c>
      <c r="C58" s="413">
        <v>1</v>
      </c>
      <c r="D58" s="346" t="s">
        <v>72</v>
      </c>
      <c r="E58" s="346" t="s">
        <v>71</v>
      </c>
      <c r="F58" s="5" t="str">
        <f>UnitControlCenter!$B$8</f>
        <v>billion 2019 dollars / year</v>
      </c>
      <c r="G58" s="5" t="s">
        <v>3052</v>
      </c>
      <c r="H58" s="5" t="s">
        <v>3048</v>
      </c>
      <c r="I58" s="5" t="s">
        <v>3050</v>
      </c>
    </row>
    <row r="59" spans="1:9" ht="42.75">
      <c r="A59" s="347" t="s">
        <v>3290</v>
      </c>
      <c r="B59" s="347" t="s">
        <v>3040</v>
      </c>
      <c r="C59" s="413">
        <v>1</v>
      </c>
      <c r="D59" s="346" t="s">
        <v>72</v>
      </c>
      <c r="E59" s="346" t="s">
        <v>71</v>
      </c>
      <c r="F59" s="5" t="str">
        <f>UnitControlCenter!$B$8</f>
        <v>billion 2019 dollars / year</v>
      </c>
      <c r="G59" s="5" t="s">
        <v>3053</v>
      </c>
      <c r="H59" s="5" t="s">
        <v>3048</v>
      </c>
      <c r="I59" s="5" t="s">
        <v>3051</v>
      </c>
    </row>
    <row r="60" spans="1:9" ht="57">
      <c r="A60" s="347" t="s">
        <v>3290</v>
      </c>
      <c r="B60" s="347" t="s">
        <v>3041</v>
      </c>
      <c r="C60" s="413">
        <v>1</v>
      </c>
      <c r="D60" s="346" t="s">
        <v>72</v>
      </c>
      <c r="E60" s="346" t="s">
        <v>71</v>
      </c>
      <c r="F60" s="5" t="str">
        <f>UnitControlCenter!$B$8</f>
        <v>billion 2019 dollars / year</v>
      </c>
      <c r="G60" s="5" t="s">
        <v>3059</v>
      </c>
      <c r="H60" s="5" t="s">
        <v>3056</v>
      </c>
      <c r="I60" s="5" t="s">
        <v>3057</v>
      </c>
    </row>
    <row r="61" spans="1:9" ht="57">
      <c r="A61" s="347" t="s">
        <v>3290</v>
      </c>
      <c r="B61" s="347" t="s">
        <v>3042</v>
      </c>
      <c r="C61" s="413">
        <v>1</v>
      </c>
      <c r="D61" s="346" t="s">
        <v>72</v>
      </c>
      <c r="E61" s="346" t="s">
        <v>71</v>
      </c>
      <c r="F61" s="5" t="str">
        <f>UnitControlCenter!$B$8</f>
        <v>billion 2019 dollars / year</v>
      </c>
      <c r="G61" s="5" t="s">
        <v>3060</v>
      </c>
      <c r="H61" s="5" t="s">
        <v>3056</v>
      </c>
      <c r="I61" s="5" t="s">
        <v>3057</v>
      </c>
    </row>
    <row r="62" spans="1:9" ht="57">
      <c r="A62" s="347" t="s">
        <v>3290</v>
      </c>
      <c r="B62" s="347" t="s">
        <v>3043</v>
      </c>
      <c r="C62" s="413">
        <v>1</v>
      </c>
      <c r="D62" s="346" t="s">
        <v>72</v>
      </c>
      <c r="E62" s="346" t="s">
        <v>71</v>
      </c>
      <c r="F62" s="5" t="str">
        <f>UnitControlCenter!$B$8</f>
        <v>billion 2019 dollars / year</v>
      </c>
      <c r="G62" s="5" t="s">
        <v>3061</v>
      </c>
      <c r="H62" s="5" t="s">
        <v>3056</v>
      </c>
      <c r="I62" s="5" t="s">
        <v>3057</v>
      </c>
    </row>
    <row r="63" spans="1:9" ht="57">
      <c r="A63" s="347" t="s">
        <v>3290</v>
      </c>
      <c r="B63" s="347" t="s">
        <v>3067</v>
      </c>
      <c r="C63" s="413">
        <v>1</v>
      </c>
      <c r="D63" s="346" t="s">
        <v>72</v>
      </c>
      <c r="E63" s="346" t="s">
        <v>71</v>
      </c>
      <c r="F63" s="5" t="str">
        <f>UnitControlCenter!$B$8</f>
        <v>billion 2019 dollars / year</v>
      </c>
      <c r="G63" s="5" t="s">
        <v>3065</v>
      </c>
      <c r="H63" s="5" t="s">
        <v>3056</v>
      </c>
      <c r="I63" s="5" t="s">
        <v>3063</v>
      </c>
    </row>
    <row r="64" spans="1:9" ht="57.4"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28.5">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28.5">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28.9" thickBot="1">
      <c r="A73" s="392" t="s">
        <v>2569</v>
      </c>
      <c r="B73" s="392" t="s">
        <v>3338</v>
      </c>
      <c r="C73" s="420">
        <v>1</v>
      </c>
      <c r="D73" s="393" t="s">
        <v>70</v>
      </c>
      <c r="E73" s="393" t="s">
        <v>71</v>
      </c>
      <c r="F73" s="396" t="str">
        <f>UnitControlCenter!$B$11</f>
        <v>incidents / year</v>
      </c>
      <c r="G73" s="393" t="s">
        <v>3346</v>
      </c>
      <c r="H73" s="394"/>
      <c r="I73" s="393"/>
    </row>
    <row r="74" spans="1:9" ht="114">
      <c r="A74" s="347" t="s">
        <v>2786</v>
      </c>
      <c r="B74" s="347" t="s">
        <v>2571</v>
      </c>
      <c r="C74" s="413">
        <v>1</v>
      </c>
      <c r="D74" s="346" t="s">
        <v>72</v>
      </c>
      <c r="E74" s="346" t="s">
        <v>73</v>
      </c>
      <c r="F74" s="5" t="str">
        <f>UnitControlCenter!$B$15</f>
        <v>terawatt-hours (TWh) / year</v>
      </c>
      <c r="G74" s="346" t="s">
        <v>2826</v>
      </c>
      <c r="H74" s="81" t="s">
        <v>2827</v>
      </c>
      <c r="I74" s="346" t="s">
        <v>2834</v>
      </c>
    </row>
    <row r="75" spans="1:9" ht="128.25">
      <c r="A75" s="347" t="s">
        <v>2786</v>
      </c>
      <c r="B75" s="347" t="s">
        <v>2572</v>
      </c>
      <c r="C75" s="413">
        <v>1</v>
      </c>
      <c r="D75" s="346" t="s">
        <v>72</v>
      </c>
      <c r="E75" s="346" t="s">
        <v>71</v>
      </c>
      <c r="F75" s="5" t="str">
        <f>UnitControlCenter!$B$15</f>
        <v>terawatt-hours (TWh) / year</v>
      </c>
      <c r="G75" s="346" t="s">
        <v>2828</v>
      </c>
      <c r="H75" s="81" t="s">
        <v>2829</v>
      </c>
      <c r="I75" s="346" t="s">
        <v>2835</v>
      </c>
    </row>
    <row r="76" spans="1:9" ht="114">
      <c r="A76" s="347" t="s">
        <v>2786</v>
      </c>
      <c r="B76" s="347" t="s">
        <v>2573</v>
      </c>
      <c r="C76" s="413">
        <v>1</v>
      </c>
      <c r="D76" s="346" t="s">
        <v>72</v>
      </c>
      <c r="E76" s="346" t="s">
        <v>73</v>
      </c>
      <c r="F76" s="5" t="str">
        <f>UnitControlCenter!$B$16</f>
        <v>gigawatts (GW) / year</v>
      </c>
      <c r="G76" s="346" t="s">
        <v>2830</v>
      </c>
      <c r="H76" s="81" t="s">
        <v>2831</v>
      </c>
      <c r="I76" s="346" t="s">
        <v>2836</v>
      </c>
    </row>
    <row r="77" spans="1:9" ht="128.25">
      <c r="A77" s="347" t="s">
        <v>2786</v>
      </c>
      <c r="B77" s="347" t="s">
        <v>2574</v>
      </c>
      <c r="C77" s="413">
        <v>1</v>
      </c>
      <c r="D77" s="346" t="s">
        <v>72</v>
      </c>
      <c r="E77" s="346" t="s">
        <v>71</v>
      </c>
      <c r="F77" s="5" t="str">
        <f>UnitControlCenter!$B$16</f>
        <v>gigawatts (GW) / year</v>
      </c>
      <c r="G77" s="346" t="s">
        <v>2832</v>
      </c>
      <c r="H77" s="81" t="s">
        <v>2833</v>
      </c>
      <c r="I77" s="346" t="s">
        <v>2837</v>
      </c>
    </row>
    <row r="78" spans="1:9" ht="43.1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99.75">
      <c r="A79" s="347" t="s">
        <v>2779</v>
      </c>
      <c r="B79" s="347" t="s">
        <v>2575</v>
      </c>
      <c r="C79" s="413">
        <v>1</v>
      </c>
      <c r="D79" s="346" t="s">
        <v>72</v>
      </c>
      <c r="E79" s="346" t="s">
        <v>2593</v>
      </c>
      <c r="F79" s="5" t="str">
        <f>UnitControlCenter!$B$17</f>
        <v>2019 dollars / megawatt-hour (MWh)</v>
      </c>
      <c r="G79" s="346" t="s">
        <v>2839</v>
      </c>
      <c r="H79" s="81" t="s">
        <v>2840</v>
      </c>
      <c r="I79" s="346" t="s">
        <v>2841</v>
      </c>
    </row>
    <row r="80" spans="1:9" ht="28.5">
      <c r="A80" s="347" t="s">
        <v>2779</v>
      </c>
      <c r="B80" s="347" t="s">
        <v>2576</v>
      </c>
      <c r="C80" s="413">
        <v>1</v>
      </c>
      <c r="D80" s="346" t="s">
        <v>72</v>
      </c>
      <c r="E80" s="346" t="s">
        <v>73</v>
      </c>
      <c r="F80" s="5" t="str">
        <f>UnitControlCenter!$B$15</f>
        <v>terawatt-hours (TWh) / year</v>
      </c>
      <c r="G80" s="346" t="s">
        <v>3169</v>
      </c>
      <c r="H80" s="81" t="s">
        <v>3170</v>
      </c>
      <c r="I80" s="346" t="s">
        <v>3171</v>
      </c>
    </row>
    <row r="81" spans="1:9" ht="85.5">
      <c r="A81" s="347" t="s">
        <v>2779</v>
      </c>
      <c r="B81" s="347" t="s">
        <v>2780</v>
      </c>
      <c r="C81" s="413">
        <v>1</v>
      </c>
      <c r="D81" s="346" t="s">
        <v>72</v>
      </c>
      <c r="E81" s="346" t="s">
        <v>73</v>
      </c>
      <c r="F81" s="5" t="str">
        <f>UnitControlCenter!$B$18</f>
        <v>cubic km / yr</v>
      </c>
      <c r="G81" s="346" t="s">
        <v>2842</v>
      </c>
      <c r="H81" s="81" t="s">
        <v>2843</v>
      </c>
      <c r="I81" s="346" t="s">
        <v>2844</v>
      </c>
    </row>
    <row r="82" spans="1:9" ht="100.15" thickBot="1">
      <c r="A82" s="392" t="s">
        <v>2779</v>
      </c>
      <c r="B82" s="392" t="s">
        <v>2781</v>
      </c>
      <c r="C82" s="420">
        <v>1</v>
      </c>
      <c r="D82" s="393" t="s">
        <v>72</v>
      </c>
      <c r="E82" s="393" t="s">
        <v>73</v>
      </c>
      <c r="F82" s="396" t="str">
        <f>UnitControlCenter!$B$18</f>
        <v>cubic km / yr</v>
      </c>
      <c r="G82" s="393" t="s">
        <v>2845</v>
      </c>
      <c r="H82" s="394" t="s">
        <v>2846</v>
      </c>
      <c r="I82" s="393" t="s">
        <v>2847</v>
      </c>
    </row>
    <row r="83" spans="1:9" ht="71.25">
      <c r="A83" s="347" t="s">
        <v>3129</v>
      </c>
      <c r="B83" s="347" t="s">
        <v>3130</v>
      </c>
      <c r="C83" s="413">
        <v>1</v>
      </c>
      <c r="D83" s="346" t="s">
        <v>72</v>
      </c>
      <c r="E83" s="346" t="s">
        <v>73</v>
      </c>
      <c r="F83" s="5" t="str">
        <f>UnitControlCenter!$B$21</f>
        <v>million vehicles / year</v>
      </c>
      <c r="G83" s="346" t="s">
        <v>2968</v>
      </c>
      <c r="H83" s="346" t="s">
        <v>2969</v>
      </c>
      <c r="I83" s="346" t="s">
        <v>2970</v>
      </c>
    </row>
    <row r="84" spans="1:9" ht="71.25">
      <c r="A84" s="347" t="s">
        <v>3129</v>
      </c>
      <c r="B84" s="347" t="s">
        <v>3131</v>
      </c>
      <c r="C84" s="413">
        <v>1</v>
      </c>
      <c r="D84" s="346" t="s">
        <v>72</v>
      </c>
      <c r="E84" s="346" t="s">
        <v>73</v>
      </c>
      <c r="F84" s="5" t="str">
        <f>UnitControlCenter!$B$22</f>
        <v>thousand vehicles / year</v>
      </c>
      <c r="G84" s="346" t="s">
        <v>2971</v>
      </c>
      <c r="H84" s="346" t="s">
        <v>2972</v>
      </c>
      <c r="I84" s="346" t="s">
        <v>2973</v>
      </c>
    </row>
    <row r="85" spans="1:9" ht="71.25">
      <c r="A85" s="347" t="s">
        <v>3129</v>
      </c>
      <c r="B85" s="347" t="s">
        <v>3132</v>
      </c>
      <c r="C85" s="413">
        <v>1</v>
      </c>
      <c r="D85" s="346" t="s">
        <v>72</v>
      </c>
      <c r="E85" s="346" t="s">
        <v>73</v>
      </c>
      <c r="F85" s="5" t="str">
        <f>UnitControlCenter!$B$22</f>
        <v>thousand vehicles / year</v>
      </c>
      <c r="G85" s="346" t="s">
        <v>2974</v>
      </c>
      <c r="H85" s="346" t="s">
        <v>2969</v>
      </c>
      <c r="I85" s="346" t="s">
        <v>2970</v>
      </c>
    </row>
    <row r="86" spans="1:9" ht="71.25">
      <c r="A86" s="347" t="s">
        <v>3129</v>
      </c>
      <c r="B86" s="347" t="s">
        <v>3133</v>
      </c>
      <c r="C86" s="413">
        <v>1</v>
      </c>
      <c r="D86" s="346" t="s">
        <v>72</v>
      </c>
      <c r="E86" s="346" t="s">
        <v>73</v>
      </c>
      <c r="F86" s="5" t="str">
        <f>UnitControlCenter!$B$22</f>
        <v>thousand vehicles / year</v>
      </c>
      <c r="G86" s="346" t="s">
        <v>2975</v>
      </c>
      <c r="H86" s="346" t="s">
        <v>2972</v>
      </c>
      <c r="I86" s="346" t="s">
        <v>2973</v>
      </c>
    </row>
    <row r="87" spans="1:9" ht="28.5">
      <c r="A87" s="347" t="s">
        <v>3129</v>
      </c>
      <c r="B87" s="347" t="s">
        <v>3134</v>
      </c>
      <c r="C87" s="413">
        <v>1</v>
      </c>
      <c r="D87" s="346" t="s">
        <v>72</v>
      </c>
      <c r="E87" s="346" t="s">
        <v>73</v>
      </c>
      <c r="F87" s="5" t="str">
        <f>UnitControlCenter!$B$22</f>
        <v>thousand vehicles / year</v>
      </c>
      <c r="G87" s="346" t="s">
        <v>2848</v>
      </c>
      <c r="H87" s="346" t="s">
        <v>2849</v>
      </c>
      <c r="I87" s="346" t="s">
        <v>2952</v>
      </c>
    </row>
    <row r="88" spans="1:9" ht="57">
      <c r="A88" s="347" t="s">
        <v>3129</v>
      </c>
      <c r="B88" s="347" t="s">
        <v>3135</v>
      </c>
      <c r="C88" s="413">
        <v>1</v>
      </c>
      <c r="D88" s="346" t="s">
        <v>72</v>
      </c>
      <c r="E88" s="346" t="s">
        <v>73</v>
      </c>
      <c r="F88" s="5" t="str">
        <f>UnitControlCenter!$B$23</f>
        <v>million vehicles</v>
      </c>
      <c r="G88" s="346" t="s">
        <v>2976</v>
      </c>
      <c r="H88" s="346" t="s">
        <v>2969</v>
      </c>
      <c r="I88" s="346" t="s">
        <v>2970</v>
      </c>
    </row>
    <row r="89" spans="1:9" ht="71.25">
      <c r="A89" s="347" t="s">
        <v>3129</v>
      </c>
      <c r="B89" s="347" t="s">
        <v>3136</v>
      </c>
      <c r="C89" s="413">
        <v>1</v>
      </c>
      <c r="D89" s="346" t="s">
        <v>72</v>
      </c>
      <c r="E89" s="346" t="s">
        <v>73</v>
      </c>
      <c r="F89" s="5" t="str">
        <f>UnitControlCenter!$B$24</f>
        <v>thousand vehicles</v>
      </c>
      <c r="G89" s="346" t="s">
        <v>3253</v>
      </c>
      <c r="H89" s="346" t="s">
        <v>2972</v>
      </c>
      <c r="I89" s="346" t="s">
        <v>2973</v>
      </c>
    </row>
    <row r="90" spans="1:9" ht="57">
      <c r="A90" s="347" t="s">
        <v>3129</v>
      </c>
      <c r="B90" s="347" t="s">
        <v>3137</v>
      </c>
      <c r="C90" s="413">
        <v>1</v>
      </c>
      <c r="D90" s="346" t="s">
        <v>72</v>
      </c>
      <c r="E90" s="346" t="s">
        <v>73</v>
      </c>
      <c r="F90" s="5" t="str">
        <f>UnitControlCenter!$B$23</f>
        <v>million vehicles</v>
      </c>
      <c r="G90" s="346" t="s">
        <v>2977</v>
      </c>
      <c r="H90" s="346" t="s">
        <v>2969</v>
      </c>
      <c r="I90" s="346" t="s">
        <v>2970</v>
      </c>
    </row>
    <row r="91" spans="1:9" ht="57">
      <c r="A91" s="347" t="s">
        <v>3129</v>
      </c>
      <c r="B91" s="347" t="s">
        <v>3138</v>
      </c>
      <c r="C91" s="413">
        <v>1</v>
      </c>
      <c r="D91" s="346" t="s">
        <v>72</v>
      </c>
      <c r="E91" s="346" t="s">
        <v>73</v>
      </c>
      <c r="F91" s="5" t="str">
        <f>UnitControlCenter!$B$23</f>
        <v>million vehicles</v>
      </c>
      <c r="G91" s="346" t="s">
        <v>2978</v>
      </c>
      <c r="H91" s="346" t="s">
        <v>2972</v>
      </c>
      <c r="I91" s="346" t="s">
        <v>2973</v>
      </c>
    </row>
    <row r="92" spans="1:9" ht="28.9" thickBot="1">
      <c r="A92" s="392" t="s">
        <v>3129</v>
      </c>
      <c r="B92" s="392" t="s">
        <v>3139</v>
      </c>
      <c r="C92" s="420">
        <v>1</v>
      </c>
      <c r="D92" s="393" t="s">
        <v>72</v>
      </c>
      <c r="E92" s="393" t="s">
        <v>73</v>
      </c>
      <c r="F92" s="396" t="str">
        <f>UnitControlCenter!$B$23</f>
        <v>million vehicles</v>
      </c>
      <c r="G92" s="393" t="s">
        <v>2953</v>
      </c>
      <c r="H92" s="393" t="s">
        <v>2849</v>
      </c>
      <c r="I92" s="393" t="s">
        <v>2952</v>
      </c>
    </row>
    <row r="93" spans="1:9" ht="114">
      <c r="A93" s="347" t="s">
        <v>3286</v>
      </c>
      <c r="B93" s="347" t="s">
        <v>2579</v>
      </c>
      <c r="C93" s="413">
        <v>1</v>
      </c>
      <c r="D93" s="346" t="s">
        <v>72</v>
      </c>
      <c r="E93" s="346" t="s">
        <v>73</v>
      </c>
      <c r="F93" s="5" t="str">
        <f>UnitControlCenter!$B$3</f>
        <v>million metric tons / year</v>
      </c>
      <c r="G93" s="346" t="s">
        <v>2954</v>
      </c>
      <c r="H93" s="346" t="s">
        <v>3168</v>
      </c>
      <c r="I93" s="346" t="s">
        <v>2955</v>
      </c>
    </row>
    <row r="94" spans="1:9" ht="85.5">
      <c r="A94" s="347" t="s">
        <v>3286</v>
      </c>
      <c r="B94" s="347" t="s">
        <v>2580</v>
      </c>
      <c r="C94" s="413">
        <v>1</v>
      </c>
      <c r="D94" s="346" t="s">
        <v>72</v>
      </c>
      <c r="E94" s="346" t="s">
        <v>73</v>
      </c>
      <c r="F94" s="5" t="str">
        <f>UnitControlCenter!$B$25</f>
        <v>quads / year</v>
      </c>
      <c r="G94" s="346" t="s">
        <v>3167</v>
      </c>
      <c r="H94" s="346" t="s">
        <v>2979</v>
      </c>
      <c r="I94" s="346" t="s">
        <v>2980</v>
      </c>
    </row>
    <row r="95" spans="1:9" ht="114">
      <c r="A95" s="347" t="s">
        <v>3286</v>
      </c>
      <c r="B95" s="347" t="s">
        <v>2635</v>
      </c>
      <c r="C95" s="421">
        <v>1</v>
      </c>
      <c r="D95" s="346" t="s">
        <v>72</v>
      </c>
      <c r="E95" s="346" t="s">
        <v>73</v>
      </c>
      <c r="F95" s="8" t="str">
        <f>UnitControlCenter!$B$25</f>
        <v>quads / year</v>
      </c>
      <c r="G95" s="346" t="s">
        <v>2956</v>
      </c>
      <c r="H95" s="346" t="s">
        <v>3168</v>
      </c>
      <c r="I95" s="346" t="s">
        <v>2955</v>
      </c>
    </row>
    <row r="96" spans="1:9" ht="42.75">
      <c r="A96" s="347" t="s">
        <v>3286</v>
      </c>
      <c r="B96" s="347" t="s">
        <v>3287</v>
      </c>
      <c r="C96" s="421">
        <v>1</v>
      </c>
      <c r="D96" s="346" t="s">
        <v>72</v>
      </c>
      <c r="E96" s="346" t="s">
        <v>73</v>
      </c>
      <c r="F96" s="8" t="str">
        <f>UnitControlCenter!$B$19</f>
        <v>trillion passenger-miles / year</v>
      </c>
      <c r="G96" s="346" t="s">
        <v>2594</v>
      </c>
      <c r="H96" s="412" t="s">
        <v>2910</v>
      </c>
      <c r="I96" s="346" t="s">
        <v>2911</v>
      </c>
    </row>
    <row r="97" spans="1:9" ht="43.1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57">
      <c r="A98" s="349" t="s">
        <v>2581</v>
      </c>
      <c r="B98" s="347" t="s">
        <v>3116</v>
      </c>
      <c r="C98" s="413">
        <v>1</v>
      </c>
      <c r="D98" s="346" t="s">
        <v>72</v>
      </c>
      <c r="E98" s="346" t="s">
        <v>73</v>
      </c>
      <c r="F98" s="5" t="str">
        <f>UnitControlCenter!$B$25</f>
        <v>quads / year</v>
      </c>
      <c r="G98" s="346" t="s">
        <v>2961</v>
      </c>
      <c r="H98" s="81" t="s">
        <v>2958</v>
      </c>
      <c r="I98" s="346" t="s">
        <v>2959</v>
      </c>
    </row>
    <row r="99" spans="1:9" ht="71.25">
      <c r="A99" s="349" t="s">
        <v>2581</v>
      </c>
      <c r="B99" s="347" t="s">
        <v>3117</v>
      </c>
      <c r="C99" s="413">
        <v>1</v>
      </c>
      <c r="D99" s="346" t="s">
        <v>72</v>
      </c>
      <c r="E99" s="346" t="s">
        <v>73</v>
      </c>
      <c r="F99" s="5" t="str">
        <f>UnitControlCenter!$B$25</f>
        <v>quads / year</v>
      </c>
      <c r="G99" s="346" t="s">
        <v>3113</v>
      </c>
      <c r="H99" s="81" t="s">
        <v>3114</v>
      </c>
      <c r="I99" s="346" t="s">
        <v>3115</v>
      </c>
    </row>
    <row r="100" spans="1:9" ht="71.25">
      <c r="A100" s="349" t="s">
        <v>2581</v>
      </c>
      <c r="B100" s="347" t="s">
        <v>3118</v>
      </c>
      <c r="C100" s="413">
        <v>1</v>
      </c>
      <c r="D100" s="346" t="s">
        <v>72</v>
      </c>
      <c r="E100" s="346" t="s">
        <v>73</v>
      </c>
      <c r="F100" s="5" t="str">
        <f>UnitControlCenter!$B$25</f>
        <v>quads / year</v>
      </c>
      <c r="G100" s="346" t="s">
        <v>3120</v>
      </c>
      <c r="H100" s="81" t="s">
        <v>2958</v>
      </c>
      <c r="I100" s="346" t="s">
        <v>2959</v>
      </c>
    </row>
    <row r="101" spans="1:9" ht="100.1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57">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2.7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57">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28.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71.25">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28.9"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42.75">
      <c r="A108" s="349" t="s">
        <v>2582</v>
      </c>
      <c r="B108" s="347" t="s">
        <v>2583</v>
      </c>
      <c r="C108" s="421">
        <v>1</v>
      </c>
      <c r="D108" s="346" t="s">
        <v>72</v>
      </c>
      <c r="E108" s="346" t="s">
        <v>73</v>
      </c>
      <c r="F108" s="5" t="str">
        <f>UnitControlCenter!$B$25</f>
        <v>quads / year</v>
      </c>
      <c r="G108" s="346" t="s">
        <v>2597</v>
      </c>
      <c r="H108" s="81" t="s">
        <v>2598</v>
      </c>
      <c r="I108" s="346" t="s">
        <v>2942</v>
      </c>
    </row>
    <row r="109" spans="1:9" ht="28.5">
      <c r="A109" s="349" t="s">
        <v>2582</v>
      </c>
      <c r="B109" s="347" t="s">
        <v>2584</v>
      </c>
      <c r="C109" s="421">
        <v>1</v>
      </c>
      <c r="D109" s="346" t="s">
        <v>72</v>
      </c>
      <c r="E109" s="346" t="s">
        <v>73</v>
      </c>
      <c r="F109" s="5" t="str">
        <f>UnitControlCenter!$B$25</f>
        <v>quads / year</v>
      </c>
      <c r="G109" s="346" t="s">
        <v>2615</v>
      </c>
      <c r="H109" s="81" t="s">
        <v>2599</v>
      </c>
      <c r="I109" s="346" t="s">
        <v>2600</v>
      </c>
    </row>
    <row r="110" spans="1:9" ht="71.650000000000006"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85.5">
      <c r="A111" s="347" t="s">
        <v>2664</v>
      </c>
      <c r="B111" s="347" t="s">
        <v>2665</v>
      </c>
      <c r="C111" s="421">
        <v>1</v>
      </c>
      <c r="D111" s="346" t="s">
        <v>72</v>
      </c>
      <c r="E111" s="346" t="s">
        <v>73</v>
      </c>
      <c r="F111" s="5" t="str">
        <f>UnitControlCenter!$B$25</f>
        <v>quads / year</v>
      </c>
      <c r="G111" s="346" t="s">
        <v>3009</v>
      </c>
      <c r="H111" s="346" t="s">
        <v>3010</v>
      </c>
      <c r="I111" s="346" t="s">
        <v>3011</v>
      </c>
    </row>
    <row r="112" spans="1:9" ht="57">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28.5">
      <c r="A121" s="347" t="s">
        <v>2664</v>
      </c>
      <c r="B121" s="347" t="s">
        <v>2992</v>
      </c>
      <c r="C121" s="421">
        <v>1</v>
      </c>
      <c r="D121" s="346" t="s">
        <v>70</v>
      </c>
      <c r="E121" s="346" t="s">
        <v>71</v>
      </c>
      <c r="F121" s="5" t="str">
        <f>UnitControlCenter!$B$30</f>
        <v>million gallons / year</v>
      </c>
      <c r="G121" s="346" t="s">
        <v>2996</v>
      </c>
      <c r="I121" s="346"/>
    </row>
    <row r="122" spans="1:9" ht="28.5">
      <c r="A122" s="347" t="s">
        <v>2664</v>
      </c>
      <c r="B122" s="347" t="s">
        <v>2993</v>
      </c>
      <c r="C122" s="421">
        <v>1</v>
      </c>
      <c r="D122" s="346" t="s">
        <v>70</v>
      </c>
      <c r="E122" s="346" t="s">
        <v>71</v>
      </c>
      <c r="F122" s="5" t="str">
        <f>UnitControlCenter!$B$27</f>
        <v>millions of short tons / year</v>
      </c>
      <c r="G122" s="346" t="s">
        <v>2997</v>
      </c>
      <c r="I122" s="346"/>
    </row>
    <row r="123" spans="1:9" ht="14.65" thickBot="1">
      <c r="A123" s="392" t="s">
        <v>2664</v>
      </c>
      <c r="B123" s="392" t="s">
        <v>2994</v>
      </c>
      <c r="C123" s="420">
        <v>1</v>
      </c>
      <c r="D123" s="393" t="s">
        <v>70</v>
      </c>
      <c r="E123" s="393" t="s">
        <v>71</v>
      </c>
      <c r="F123" s="396" t="str">
        <f>UnitControlCenter!$B$5</f>
        <v>thousand metric tons / year</v>
      </c>
      <c r="G123" s="393" t="s">
        <v>2998</v>
      </c>
      <c r="H123" s="394"/>
      <c r="I123" s="393"/>
    </row>
    <row r="124" spans="1:9" ht="42.75">
      <c r="A124" s="347" t="s">
        <v>3145</v>
      </c>
      <c r="B124" s="347" t="s">
        <v>3004</v>
      </c>
      <c r="C124" s="421">
        <v>1</v>
      </c>
      <c r="D124" s="346" t="s">
        <v>72</v>
      </c>
      <c r="E124" s="346" t="s">
        <v>73</v>
      </c>
      <c r="F124" s="5" t="str">
        <f>UnitControlCenter!$B$31</f>
        <v>trillion BTU / year</v>
      </c>
      <c r="G124" s="346" t="s">
        <v>3012</v>
      </c>
      <c r="H124" s="81" t="s">
        <v>3013</v>
      </c>
      <c r="I124" s="346" t="s">
        <v>3014</v>
      </c>
    </row>
    <row r="125" spans="1:9" ht="57">
      <c r="A125" s="347" t="s">
        <v>3145</v>
      </c>
      <c r="B125" s="347" t="s">
        <v>2674</v>
      </c>
      <c r="C125" s="421">
        <v>1</v>
      </c>
      <c r="D125" s="346" t="s">
        <v>72</v>
      </c>
      <c r="E125" s="346" t="s">
        <v>71</v>
      </c>
      <c r="F125" s="5" t="str">
        <f>UnitControlCenter!$B$31</f>
        <v>trillion BTU / year</v>
      </c>
      <c r="G125" s="346" t="s">
        <v>3015</v>
      </c>
      <c r="H125" s="81" t="s">
        <v>3013</v>
      </c>
      <c r="I125" s="346" t="s">
        <v>3014</v>
      </c>
    </row>
    <row r="126" spans="1:9" ht="57">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57">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42.75">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57">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57">
      <c r="A130" s="347" t="s">
        <v>3145</v>
      </c>
      <c r="B130" s="347" t="s">
        <v>3006</v>
      </c>
      <c r="C130" s="421">
        <v>1</v>
      </c>
      <c r="D130" s="346" t="s">
        <v>72</v>
      </c>
      <c r="E130" s="346" t="s">
        <v>73</v>
      </c>
      <c r="F130" s="5" t="str">
        <f>UnitControlCenter!$B$31</f>
        <v>trillion BTU / year</v>
      </c>
      <c r="G130" s="346" t="s">
        <v>3108</v>
      </c>
      <c r="H130" s="81" t="s">
        <v>3103</v>
      </c>
      <c r="I130" s="346" t="s">
        <v>3104</v>
      </c>
    </row>
    <row r="131" spans="1:9" ht="71.25">
      <c r="A131" s="347" t="s">
        <v>3145</v>
      </c>
      <c r="B131" s="347" t="s">
        <v>2675</v>
      </c>
      <c r="C131" s="421">
        <v>1</v>
      </c>
      <c r="D131" s="346" t="s">
        <v>72</v>
      </c>
      <c r="E131" s="346" t="s">
        <v>71</v>
      </c>
      <c r="F131" s="5" t="str">
        <f>UnitControlCenter!$B$31</f>
        <v>trillion BTU / year</v>
      </c>
      <c r="G131" s="346" t="s">
        <v>3109</v>
      </c>
      <c r="H131" s="81" t="s">
        <v>3103</v>
      </c>
      <c r="I131" s="346" t="s">
        <v>3105</v>
      </c>
    </row>
    <row r="132" spans="1:9" ht="71.2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71.25">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85.5">
      <c r="A134" s="347" t="s">
        <v>3145</v>
      </c>
      <c r="B134" s="347" t="s">
        <v>3146</v>
      </c>
      <c r="C134" s="421">
        <v>1</v>
      </c>
      <c r="D134" s="346" t="s">
        <v>72</v>
      </c>
      <c r="E134" s="346" t="s">
        <v>73</v>
      </c>
      <c r="F134" s="5" t="str">
        <f>UnitControlCenter!$B$25</f>
        <v>quads / year</v>
      </c>
      <c r="G134" s="346" t="s">
        <v>3148</v>
      </c>
      <c r="H134" s="81" t="s">
        <v>3150</v>
      </c>
      <c r="I134" s="346" t="s">
        <v>3151</v>
      </c>
    </row>
    <row r="135" spans="1:9" ht="100.1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57">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2.7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1.2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71.25">
      <c r="A141" s="349" t="s">
        <v>2586</v>
      </c>
      <c r="B141" s="347" t="s">
        <v>106</v>
      </c>
      <c r="C141" s="421">
        <v>1</v>
      </c>
      <c r="D141" s="346" t="s">
        <v>72</v>
      </c>
      <c r="E141" s="346" t="s">
        <v>2593</v>
      </c>
      <c r="F141" s="5" t="str">
        <f>UnitControlCenter!$B$34</f>
        <v>2019 dollars / gallon</v>
      </c>
      <c r="G141" s="346" t="s">
        <v>3023</v>
      </c>
      <c r="H141" s="81" t="s">
        <v>3021</v>
      </c>
      <c r="I141" s="346" t="s">
        <v>3022</v>
      </c>
    </row>
    <row r="142" spans="1:9" ht="57">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57">
      <c r="A143" s="349" t="s">
        <v>2586</v>
      </c>
      <c r="B143" s="347" t="s">
        <v>2945</v>
      </c>
      <c r="C143" s="421">
        <v>1</v>
      </c>
      <c r="D143" s="346" t="s">
        <v>72</v>
      </c>
      <c r="E143" s="346" t="s">
        <v>2593</v>
      </c>
      <c r="F143" s="5" t="str">
        <f>UnitControlCenter!$B$35</f>
        <v>2019 dollars / barrel</v>
      </c>
      <c r="G143" s="346" t="s">
        <v>3100</v>
      </c>
      <c r="H143" s="81" t="s">
        <v>3101</v>
      </c>
      <c r="I143" s="346" t="s">
        <v>3102</v>
      </c>
    </row>
    <row r="144" spans="1:9" ht="57">
      <c r="A144" s="349" t="s">
        <v>2586</v>
      </c>
      <c r="B144" s="347" t="s">
        <v>3027</v>
      </c>
      <c r="C144" s="421">
        <v>1</v>
      </c>
      <c r="D144" s="346" t="s">
        <v>72</v>
      </c>
      <c r="E144" s="346" t="s">
        <v>2593</v>
      </c>
      <c r="F144" s="5" t="str">
        <f>UnitControlCenter!$B$34</f>
        <v>2019 dollars / gallon</v>
      </c>
      <c r="G144" s="346" t="s">
        <v>3031</v>
      </c>
      <c r="H144" s="81" t="s">
        <v>2605</v>
      </c>
      <c r="I144" s="346" t="s">
        <v>2941</v>
      </c>
    </row>
    <row r="145" spans="1:9" ht="28.9"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28.5">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c r="A148" s="349" t="s">
        <v>2587</v>
      </c>
      <c r="B148" s="347" t="s">
        <v>2590</v>
      </c>
      <c r="C148" s="421">
        <v>1</v>
      </c>
      <c r="D148" s="346" t="s">
        <v>70</v>
      </c>
      <c r="E148" s="346" t="s">
        <v>71</v>
      </c>
      <c r="F148" s="5" t="str">
        <f>UnitControlCenter!$B$39</f>
        <v>million 2019 dollars / megawatt (MW)</v>
      </c>
      <c r="G148" s="346" t="s">
        <v>2610</v>
      </c>
      <c r="I148" s="346"/>
    </row>
    <row r="149" spans="1:9">
      <c r="A149" s="349" t="s">
        <v>2587</v>
      </c>
      <c r="B149" s="347" t="s">
        <v>2591</v>
      </c>
      <c r="C149" s="421">
        <v>1</v>
      </c>
      <c r="D149" s="346" t="s">
        <v>70</v>
      </c>
      <c r="E149" s="346" t="s">
        <v>71</v>
      </c>
      <c r="F149" s="5" t="str">
        <f>UnitControlCenter!$B$39</f>
        <v>million 2019 dollars / megawatt (MW)</v>
      </c>
      <c r="G149" s="346" t="s">
        <v>2611</v>
      </c>
      <c r="I149" s="346"/>
    </row>
    <row r="150" spans="1:9">
      <c r="A150" s="349" t="s">
        <v>2587</v>
      </c>
      <c r="B150" s="347" t="s">
        <v>2592</v>
      </c>
      <c r="C150" s="421">
        <v>1</v>
      </c>
      <c r="D150" s="346" t="s">
        <v>70</v>
      </c>
      <c r="E150" s="346" t="s">
        <v>71</v>
      </c>
      <c r="F150" s="5" t="str">
        <f>UnitControlCenter!$B$39</f>
        <v>million 2019 dollars / megawatt (MW)</v>
      </c>
      <c r="G150" s="346" t="s">
        <v>2612</v>
      </c>
      <c r="I150" s="346"/>
    </row>
    <row r="151" spans="1:9" ht="28.9"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6" sqref="C16"/>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60" t="s">
        <v>548</v>
      </c>
      <c r="B2" s="461"/>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62" t="s">
        <v>552</v>
      </c>
      <c r="B6" s="94" t="s">
        <v>553</v>
      </c>
      <c r="C6" s="94" t="s">
        <v>554</v>
      </c>
      <c r="D6" s="94" t="s">
        <v>555</v>
      </c>
      <c r="E6" s="94" t="s">
        <v>556</v>
      </c>
      <c r="F6" s="94" t="s">
        <v>557</v>
      </c>
      <c r="G6" s="94" t="s">
        <v>558</v>
      </c>
      <c r="H6" s="95" t="s">
        <v>559</v>
      </c>
    </row>
    <row r="7" spans="1:8" ht="14.65" thickBot="1">
      <c r="A7" s="463"/>
      <c r="B7" s="464" t="s">
        <v>560</v>
      </c>
      <c r="C7" s="465"/>
      <c r="D7" s="465"/>
      <c r="E7" s="465"/>
      <c r="F7" s="465"/>
      <c r="G7" s="465"/>
      <c r="H7" s="466"/>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60" t="s">
        <v>620</v>
      </c>
      <c r="B63" s="461"/>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467" t="s">
        <v>552</v>
      </c>
      <c r="B66" s="470" t="s">
        <v>622</v>
      </c>
      <c r="C66" s="471"/>
      <c r="D66" s="470" t="s">
        <v>623</v>
      </c>
      <c r="E66" s="472"/>
      <c r="F66" s="473"/>
      <c r="G66" s="470" t="s">
        <v>624</v>
      </c>
      <c r="H66" s="474"/>
      <c r="I66" s="474"/>
      <c r="J66" s="471"/>
    </row>
    <row r="67" spans="1:10">
      <c r="A67" s="468"/>
      <c r="B67" s="475" t="s">
        <v>625</v>
      </c>
      <c r="C67" s="476"/>
      <c r="D67" s="479" t="s">
        <v>626</v>
      </c>
      <c r="E67" s="481" t="s">
        <v>554</v>
      </c>
      <c r="F67" s="483" t="s">
        <v>555</v>
      </c>
      <c r="G67" s="485" t="s">
        <v>627</v>
      </c>
      <c r="H67" s="479" t="s">
        <v>554</v>
      </c>
      <c r="I67" s="479" t="s">
        <v>555</v>
      </c>
      <c r="J67" s="123" t="s">
        <v>553</v>
      </c>
    </row>
    <row r="68" spans="1:10">
      <c r="A68" s="468"/>
      <c r="B68" s="477"/>
      <c r="C68" s="478"/>
      <c r="D68" s="480"/>
      <c r="E68" s="482"/>
      <c r="F68" s="484"/>
      <c r="G68" s="486"/>
      <c r="H68" s="480"/>
      <c r="I68" s="480"/>
      <c r="J68" s="124" t="s">
        <v>628</v>
      </c>
    </row>
    <row r="69" spans="1:10" ht="14.65" thickBot="1">
      <c r="A69" s="469"/>
      <c r="B69" s="125" t="s">
        <v>629</v>
      </c>
      <c r="C69" s="126" t="s">
        <v>630</v>
      </c>
      <c r="D69" s="126" t="s">
        <v>631</v>
      </c>
      <c r="E69" s="493" t="s">
        <v>632</v>
      </c>
      <c r="F69" s="494"/>
      <c r="G69" s="493" t="s">
        <v>560</v>
      </c>
      <c r="H69" s="491"/>
      <c r="I69" s="491"/>
      <c r="J69" s="492"/>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87" t="s">
        <v>720</v>
      </c>
      <c r="B404" s="487"/>
      <c r="C404" s="487"/>
      <c r="D404" s="487"/>
      <c r="E404" s="487"/>
      <c r="F404" s="487"/>
      <c r="G404" s="487"/>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88" t="s">
        <v>560</v>
      </c>
      <c r="C409" s="488"/>
      <c r="D409" s="489"/>
      <c r="E409" s="490" t="s">
        <v>728</v>
      </c>
      <c r="F409" s="488"/>
      <c r="G409" s="489"/>
      <c r="H409" s="490" t="s">
        <v>560</v>
      </c>
      <c r="I409" s="491"/>
      <c r="J409" s="491"/>
      <c r="K409" s="491"/>
      <c r="L409" s="491"/>
      <c r="M409" s="492"/>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95" t="s">
        <v>778</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1"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512"/>
      <c r="B466" s="490" t="s">
        <v>813</v>
      </c>
      <c r="C466" s="488"/>
      <c r="D466" s="488"/>
      <c r="E466" s="488"/>
      <c r="F466" s="488"/>
      <c r="G466" s="488"/>
      <c r="H466" s="488"/>
      <c r="I466" s="488"/>
      <c r="J466" s="488"/>
      <c r="K466" s="488"/>
      <c r="L466" s="488"/>
      <c r="M466" s="488"/>
      <c r="N466" s="488"/>
      <c r="O466" s="488"/>
      <c r="P466" s="488"/>
      <c r="Q466" s="488"/>
      <c r="R466" s="489"/>
      <c r="S466" s="195"/>
      <c r="T466" s="195"/>
      <c r="U466" s="496" t="s">
        <v>814</v>
      </c>
      <c r="V466" s="497"/>
      <c r="W466" s="490" t="s">
        <v>813</v>
      </c>
      <c r="X466" s="488"/>
      <c r="Y466" s="488"/>
      <c r="Z466" s="488"/>
      <c r="AA466" s="488"/>
      <c r="AB466" s="488"/>
      <c r="AC466" s="489"/>
      <c r="AD466" s="195"/>
      <c r="AE466" s="195"/>
      <c r="AF466" s="496" t="s">
        <v>814</v>
      </c>
      <c r="AG466" s="497"/>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96" t="s">
        <v>814</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88" t="s">
        <v>560</v>
      </c>
      <c r="C513" s="488"/>
      <c r="D513" s="488"/>
      <c r="E513" s="488"/>
      <c r="F513" s="488"/>
      <c r="G513" s="489"/>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06" t="s">
        <v>552</v>
      </c>
      <c r="B597" s="228" t="s">
        <v>888</v>
      </c>
      <c r="C597" s="228" t="s">
        <v>889</v>
      </c>
      <c r="D597" s="228" t="s">
        <v>890</v>
      </c>
      <c r="E597" s="228" t="s">
        <v>726</v>
      </c>
      <c r="F597" s="228" t="s">
        <v>557</v>
      </c>
      <c r="G597" s="228" t="s">
        <v>558</v>
      </c>
    </row>
    <row r="598" spans="1:7" ht="14.65" thickBot="1">
      <c r="A598" s="507"/>
      <c r="B598" s="508" t="s">
        <v>560</v>
      </c>
      <c r="C598" s="509"/>
      <c r="D598" s="509"/>
      <c r="E598" s="509"/>
      <c r="F598" s="509"/>
      <c r="G598" s="510"/>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513" t="s">
        <v>917</v>
      </c>
      <c r="B628" s="513"/>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500" t="s">
        <v>918</v>
      </c>
      <c r="B632" s="236" t="s">
        <v>919</v>
      </c>
      <c r="C632" s="237" t="s">
        <v>554</v>
      </c>
      <c r="D632" s="237" t="s">
        <v>555</v>
      </c>
      <c r="E632" s="237" t="s">
        <v>726</v>
      </c>
      <c r="F632" s="238" t="s">
        <v>557</v>
      </c>
      <c r="G632" s="239" t="s">
        <v>558</v>
      </c>
      <c r="H632" s="240" t="s">
        <v>727</v>
      </c>
    </row>
    <row r="633" spans="1:8" ht="14.65" thickBot="1">
      <c r="A633" s="501"/>
      <c r="B633" s="502" t="s">
        <v>560</v>
      </c>
      <c r="C633" s="503"/>
      <c r="D633" s="503"/>
      <c r="E633" s="503"/>
      <c r="F633" s="503"/>
      <c r="G633" s="503"/>
      <c r="H633" s="504"/>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05" t="s">
        <v>977</v>
      </c>
      <c r="F680" s="505"/>
      <c r="G680" s="505"/>
      <c r="H680" s="505"/>
      <c r="I680" s="505"/>
    </row>
    <row r="681" spans="1:9">
      <c r="A681" s="10" t="s">
        <v>978</v>
      </c>
      <c r="B681" s="7">
        <f>B680/1000</f>
        <v>-911.92899999999997</v>
      </c>
      <c r="C681" s="5">
        <f>C680*H694/1000</f>
        <v>9.2959999999999994</v>
      </c>
      <c r="D681" s="5">
        <f>D680*H696/1000</f>
        <v>7.42</v>
      </c>
      <c r="E681" s="505"/>
      <c r="F681" s="505"/>
      <c r="G681" s="505"/>
      <c r="H681" s="505"/>
      <c r="I681" s="505"/>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4.65" thickBot="1">
      <c r="A57" s="10" t="s">
        <v>177</v>
      </c>
    </row>
    <row r="58" spans="1:5" ht="14.65" thickBot="1">
      <c r="A58" s="12">
        <v>194000</v>
      </c>
      <c r="B58" s="10" t="s">
        <v>181</v>
      </c>
    </row>
    <row r="60" spans="1:5">
      <c r="A60" s="514" t="s">
        <v>182</v>
      </c>
      <c r="B60" s="514"/>
      <c r="C60" s="514"/>
      <c r="D60" s="514"/>
      <c r="E60" s="51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14" t="s">
        <v>183</v>
      </c>
      <c r="B89" s="514"/>
      <c r="C89" s="514"/>
      <c r="D89" s="514"/>
      <c r="E89" s="51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14" t="s">
        <v>184</v>
      </c>
      <c r="B98" s="514"/>
      <c r="C98" s="514"/>
      <c r="D98" s="514"/>
      <c r="E98" s="51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14" t="s">
        <v>186</v>
      </c>
      <c r="B109" s="514"/>
      <c r="C109" s="514"/>
      <c r="D109" s="514"/>
      <c r="E109" s="514"/>
    </row>
    <row r="110" spans="1:5" ht="14.65" thickBot="1"/>
    <row r="111" spans="1:5" ht="14.65" thickBot="1">
      <c r="A111" s="20">
        <f>A122</f>
        <v>0.20481927710843381</v>
      </c>
      <c r="B111" s="10" t="s">
        <v>440</v>
      </c>
    </row>
    <row r="113" spans="1:14">
      <c r="A113" s="514" t="s">
        <v>185</v>
      </c>
      <c r="B113" s="514"/>
      <c r="C113" s="514"/>
      <c r="D113" s="514"/>
      <c r="E113" s="51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14" t="s">
        <v>441</v>
      </c>
      <c r="B124" s="514"/>
      <c r="C124" s="514"/>
      <c r="D124" s="514"/>
      <c r="E124" s="51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14" t="s">
        <v>110</v>
      </c>
      <c r="B134" s="514"/>
      <c r="C134" s="514"/>
      <c r="D134" s="514"/>
      <c r="E134" s="514"/>
    </row>
    <row r="135" spans="1:14">
      <c r="A135" s="28" t="s">
        <v>460</v>
      </c>
      <c r="B135" s="29"/>
      <c r="C135" s="29"/>
      <c r="D135" s="29"/>
      <c r="E135" s="29"/>
      <c r="F135" s="29"/>
      <c r="G135" s="29"/>
    </row>
    <row r="136" spans="1:14">
      <c r="A136" s="30"/>
      <c r="B136" s="515" t="s">
        <v>461</v>
      </c>
      <c r="C136" s="516"/>
      <c r="D136" s="516"/>
      <c r="E136" s="517"/>
      <c r="F136" s="29"/>
      <c r="G136" s="29"/>
    </row>
    <row r="137" spans="1:14">
      <c r="A137" s="31"/>
      <c r="B137" s="515" t="s">
        <v>462</v>
      </c>
      <c r="C137" s="517"/>
      <c r="D137" s="515" t="s">
        <v>463</v>
      </c>
      <c r="E137" s="517"/>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4.65" thickBot="1">
      <c r="A166" s="24" t="s">
        <v>190</v>
      </c>
      <c r="B166" s="18">
        <v>0.4</v>
      </c>
    </row>
    <row r="167" spans="1:7" ht="14.65" thickBot="1">
      <c r="A167" s="10" t="s">
        <v>191</v>
      </c>
      <c r="B167" s="46">
        <f>(1+B166)^(1/(2020-2010))-1</f>
        <v>3.4219694129380196E-2</v>
      </c>
    </row>
    <row r="168" spans="1:7">
      <c r="B168" s="47"/>
    </row>
    <row r="169" spans="1:7">
      <c r="A169" s="514" t="s">
        <v>449</v>
      </c>
      <c r="B169" s="514"/>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14" t="s">
        <v>198</v>
      </c>
      <c r="B174" s="514"/>
      <c r="C174" s="514"/>
      <c r="D174" s="514"/>
      <c r="E174" s="514"/>
    </row>
    <row r="175" spans="1:7" ht="14.65" thickBot="1">
      <c r="A175" s="24" t="s">
        <v>459</v>
      </c>
      <c r="B175" s="47">
        <v>0.1246</v>
      </c>
    </row>
    <row r="176" spans="1:7" ht="14.65" thickBot="1">
      <c r="A176" s="24" t="s">
        <v>454</v>
      </c>
      <c r="B176" s="46">
        <f>1-B175</f>
        <v>0.87539999999999996</v>
      </c>
    </row>
    <row r="178" spans="1:5">
      <c r="A178" s="514" t="s">
        <v>192</v>
      </c>
      <c r="B178" s="514"/>
      <c r="C178" s="514"/>
      <c r="D178" s="514"/>
      <c r="E178" s="514"/>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14" t="s">
        <v>194</v>
      </c>
      <c r="B183" s="514"/>
      <c r="C183" s="514"/>
      <c r="D183" s="514"/>
      <c r="E183" s="51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2020-09-09T22:59:11Z</dcterms:modified>
</cp:coreProperties>
</file>