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45" yWindow="90" windowWidth="21510" windowHeight="167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9" i="1" l="1"/>
  <c r="O228" i="1" l="1"/>
  <c r="N228" i="1"/>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B11" i="18"/>
  <c r="F65" i="8" s="1"/>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s="1"/>
  <c r="B37" i="18"/>
  <c r="F146" i="8" s="1"/>
  <c r="B36" i="18"/>
  <c r="F145" i="8" s="1"/>
  <c r="B35" i="18"/>
  <c r="F143" i="8" s="1"/>
  <c r="B34" i="18"/>
  <c r="F141" i="8" s="1"/>
  <c r="B33" i="18"/>
  <c r="F139" i="8" s="1"/>
  <c r="B32" i="18"/>
  <c r="F142" i="8" s="1"/>
  <c r="B31" i="18"/>
  <c r="F130" i="8" s="1"/>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07" i="8"/>
  <c r="F24" i="8"/>
  <c r="F123" i="8"/>
  <c r="F20" i="8"/>
  <c r="F25" i="8"/>
  <c r="F33" i="8"/>
  <c r="F92" i="8"/>
  <c r="F15" i="8"/>
  <c r="F21" i="8"/>
  <c r="F36" i="8"/>
  <c r="F23" i="8"/>
  <c r="F28" i="8"/>
  <c r="F137" i="8"/>
  <c r="F132" i="8"/>
  <c r="F9" i="8"/>
  <c r="F29" i="8"/>
  <c r="F34" i="8"/>
  <c r="F98" i="8"/>
  <c r="F5" i="8"/>
  <c r="F14" i="8"/>
  <c r="F26" i="8"/>
  <c r="F35" i="8"/>
  <c r="F93"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s="1"/>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138" i="8" l="1"/>
  <c r="F103" i="8"/>
  <c r="F106" i="8"/>
  <c r="F4" i="8"/>
  <c r="F104" i="8"/>
  <c r="F71" i="8"/>
  <c r="F30" i="8"/>
  <c r="F81" i="8"/>
  <c r="F37" i="8"/>
  <c r="F85" i="8"/>
  <c r="F129" i="8"/>
  <c r="F125" i="8"/>
  <c r="F87" i="8"/>
  <c r="F10" i="8"/>
  <c r="F17" i="8"/>
  <c r="F8" i="8"/>
  <c r="F69" i="8"/>
  <c r="F62" i="8"/>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<sst xmlns="http://schemas.openxmlformats.org/spreadsheetml/2006/main" count="12190" uniqueCount="3609">
  <si>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</si>
  <si>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</si>
  <si>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</si>
  <si>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</si>
  <si>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</si>
  <si>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</si>
  <si>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</si>
  <si>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</si>
  <si>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</si>
  <si>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</si>
  <si>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</si>
  <si>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</si>
  <si>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</si>
  <si>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</si>
  <si>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</si>
  <si>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</si>
  <si>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</si>
  <si>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</si>
  <si>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</si>
  <si>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</si>
  <si>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</si>
  <si>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</si>
  <si>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</si>
  <si>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</si>
  <si>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</si>
  <si>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</si>
  <si>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</si>
  <si>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</si>
  <si>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</si>
  <si>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</si>
  <si>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</si>
  <si>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</si>
  <si>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</si>
  <si>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</si>
  <si>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</si>
  <si>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</si>
  <si>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</si>
  <si>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</si>
  <si>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</si>
  <si>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</si>
  <si>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</si>
  <si>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</si>
  <si>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</si>
  <si>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</si>
  <si>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</si>
  <si>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</si>
  <si>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</si>
  <si>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</si>
  <si>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</si>
  <si>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</si>
  <si>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</si>
  <si>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</si>
  <si>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</si>
  <si>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</si>
  <si>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</si>
  <si>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</si>
  <si>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</si>
  <si>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</si>
  <si>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</si>
  <si>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</si>
  <si>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</si>
  <si>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</si>
  <si>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</si>
  <si>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</si>
  <si>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</si>
  <si>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</si>
  <si>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</si>
  <si>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</si>
  <si>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</si>
  <si>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</si>
  <si>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</si>
  <si>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</si>
  <si>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</si>
  <si>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</si>
  <si>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</si>
  <si>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</si>
  <si>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</si>
  <si>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</si>
  <si>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</si>
  <si>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</si>
  <si>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</si>
  <si>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</si>
  <si>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</si>
  <si>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</si>
  <si>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</si>
  <si>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</si>
  <si>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</si>
  <si>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</si>
  <si>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</si>
  <si>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</si>
  <si>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</si>
  <si>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</si>
  <si>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</si>
  <si>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</si>
  <si>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</si>
  <si>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</si>
  <si>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</si>
  <si>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</si>
  <si>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</si>
  <si>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</si>
  <si>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</si>
  <si>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</si>
  <si>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</si>
  <si>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</si>
  <si>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</si>
  <si>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</si>
  <si>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</si>
  <si>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</si>
  <si>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</si>
  <si>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</si>
  <si>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</si>
  <si>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</si>
  <si>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</si>
  <si>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</si>
  <si>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</si>
  <si>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</si>
  <si>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</si>
  <si>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</si>
  <si>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</si>
  <si>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</si>
  <si>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</si>
  <si>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</si>
  <si>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</si>
  <si>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</si>
  <si>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</si>
  <si>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</si>
  <si>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</si>
  <si>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</si>
  <si>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</si>
  <si>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</si>
  <si>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</si>
  <si>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</si>
  <si>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</si>
  <si>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</si>
  <si>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</si>
  <si>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</si>
  <si>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</si>
  <si>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</si>
  <si>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</si>
  <si>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</si>
  <si>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</si>
  <si>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</si>
  <si>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</si>
  <si>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</si>
  <si>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</si>
  <si>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</si>
  <si>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</si>
  <si>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</si>
  <si>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</si>
  <si>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</si>
  <si>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</si>
  <si>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</si>
  <si>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</si>
  <si>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</si>
  <si>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</si>
  <si>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</si>
  <si>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</si>
  <si>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</si>
  <si>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</si>
  <si>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</si>
  <si>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</si>
  <si>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</si>
  <si>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</si>
  <si>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</si>
  <si>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</si>
  <si>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</si>
  <si>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</si>
  <si>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</si>
  <si>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</si>
  <si>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</si>
  <si>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</si>
  <si>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</si>
  <si>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</si>
  <si>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</si>
  <si>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</si>
  <si>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</si>
  <si>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</si>
  <si>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</si>
  <si>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</si>
  <si>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</si>
  <si>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</si>
  <si>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</si>
  <si>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</si>
  <si>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</si>
  <si>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</si>
  <si>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</si>
  <si>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</si>
  <si>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</si>
  <si>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</si>
  <si>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</si>
  <si>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</si>
  <si>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</si>
  <si>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</si>
  <si>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</si>
  <si>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</si>
  <si>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</si>
  <si>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</si>
  <si>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</si>
  <si>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</si>
  <si>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</si>
  <si>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</si>
  <si>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</si>
  <si>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</si>
  <si>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</si>
  <si>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</si>
  <si>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</si>
  <si>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</si>
  <si>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</si>
  <si>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</si>
  <si>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</si>
  <si>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</si>
  <si>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</si>
  <si>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</si>
  <si>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</si>
  <si>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</si>
  <si>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</si>
  <si>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</si>
  <si>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</si>
  <si>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</si>
  <si>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</si>
  <si>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</si>
  <si>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</si>
  <si>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</si>
  <si>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</si>
  <si>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</si>
  <si>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</si>
  <si>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</si>
  <si>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</si>
  <si>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</si>
  <si>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</si>
  <si>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</si>
  <si>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</si>
  <si>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</si>
  <si>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</si>
  <si>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</si>
  <si>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</si>
  <si>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</si>
  <si>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</si>
  <si>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</si>
  <si>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</si>
  <si>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</si>
  <si>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</si>
  <si>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</si>
  <si>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</si>
  <si>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</si>
  <si>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</si>
  <si>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</si>
  <si>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</si>
  <si>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</si>
  <si>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</si>
  <si>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</si>
  <si>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</si>
  <si>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</si>
  <si>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</si>
  <si>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</si>
  <si>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</si>
  <si>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</si>
  <si>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</si>
  <si>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</si>
  <si>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</si>
  <si>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</si>
  <si>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</si>
  <si>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</si>
  <si>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</si>
  <si>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</si>
  <si>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</si>
  <si>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</si>
  <si>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</si>
  <si>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</si>
  <si>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</si>
  <si>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</si>
  <si>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</si>
  <si>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</si>
  <si>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</si>
  <si>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</si>
  <si>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</si>
  <si>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</si>
  <si>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</si>
  <si>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</si>
  <si>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</si>
  <si>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</si>
  <si>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</si>
  <si>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</si>
  <si>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</si>
  <si>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</si>
  <si>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</si>
  <si>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</si>
  <si>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</si>
  <si>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</si>
  <si>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</si>
  <si>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</si>
  <si>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</si>
  <si>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</si>
  <si>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</si>
  <si>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</si>
  <si>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</si>
  <si>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</si>
  <si>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</si>
  <si>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</si>
  <si>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</si>
  <si>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</si>
  <si>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</si>
  <si>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</si>
  <si>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</si>
  <si>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</si>
  <si>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</si>
  <si>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</si>
  <si>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</si>
  <si>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</si>
  <si>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</si>
  <si>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</si>
  <si>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</si>
  <si>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</si>
  <si>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</si>
  <si>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</si>
  <si>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</si>
  <si>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</si>
  <si>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</si>
  <si>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</si>
  <si>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</si>
  <si>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</si>
  <si>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</si>
  <si>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</si>
  <si>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</si>
  <si>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</si>
  <si>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</si>
  <si>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</si>
  <si>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</si>
  <si>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</si>
  <si>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</si>
  <si>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</si>
  <si>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</si>
  <si>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</si>
  <si>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</si>
  <si>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</si>
  <si>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</si>
  <si>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</si>
  <si>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</si>
  <si>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</si>
  <si>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</si>
  <si>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</si>
  <si>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</si>
  <si>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</si>
  <si>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</si>
  <si>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</si>
  <si>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</si>
  <si>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</si>
  <si>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</si>
  <si>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</si>
  <si>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</si>
  <si>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</si>
  <si>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</si>
  <si>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</si>
  <si>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</si>
  <si>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</si>
  <si>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</si>
  <si>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</si>
  <si>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</si>
  <si>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</si>
  <si>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</si>
  <si>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</si>
  <si>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</si>
  <si>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</si>
  <si>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</si>
  <si>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</si>
  <si>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</si>
  <si>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</si>
  <si>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</si>
  <si>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</si>
  <si>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</si>
  <si>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</si>
  <si>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</si>
  <si>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</si>
  <si>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</si>
  <si>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</si>
  <si>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</si>
  <si>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</si>
  <si>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</si>
  <si>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</si>
  <si>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</si>
  <si>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</si>
  <si>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</si>
  <si>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</si>
  <si>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</si>
  <si>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</si>
  <si>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</si>
  <si>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</si>
  <si>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</si>
  <si>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</si>
  <si>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</si>
  <si>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</si>
  <si>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</si>
  <si>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</si>
  <si>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</si>
  <si>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</si>
  <si>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</si>
  <si>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</si>
  <si>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</si>
  <si>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</si>
  <si>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</si>
  <si>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</si>
  <si>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</si>
  <si>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</si>
  <si>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</si>
  <si>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</si>
  <si>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</si>
  <si>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</si>
  <si>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</si>
  <si>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</si>
  <si>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</si>
  <si>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</si>
  <si>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</si>
  <si>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</si>
  <si>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</si>
  <si>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</si>
  <si>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</si>
  <si>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</si>
  <si>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</si>
  <si>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</si>
  <si>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</si>
  <si>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</si>
  <si>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</si>
  <si>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</si>
  <si>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</si>
  <si>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</si>
  <si>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</si>
  <si>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</si>
  <si>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</si>
  <si>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</si>
  <si>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</si>
  <si>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</si>
  <si>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</si>
  <si>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</si>
  <si>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</si>
  <si>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</si>
  <si>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</si>
  <si>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</si>
  <si>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</si>
  <si>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</si>
  <si>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</si>
  <si>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</si>
  <si>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</si>
  <si>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</si>
  <si>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</si>
  <si>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</si>
  <si>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</si>
  <si>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</si>
  <si>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</si>
  <si>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</si>
  <si>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</si>
  <si>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</si>
  <si>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</si>
  <si>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</si>
  <si>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</si>
  <si>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</si>
  <si>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</si>
  <si>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</si>
  <si>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</si>
  <si>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</si>
  <si>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</si>
  <si>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</si>
  <si>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</si>
  <si>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</si>
  <si>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</si>
  <si>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</si>
  <si>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</si>
  <si>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</si>
  <si>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</si>
  <si>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</si>
  <si>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</si>
  <si>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</si>
  <si>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</si>
  <si>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</si>
  <si>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</si>
  <si>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</si>
  <si>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</si>
  <si>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</si>
  <si>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</si>
  <si>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</si>
  <si>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</si>
  <si>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</si>
  <si>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</si>
  <si>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</si>
  <si>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</si>
  <si>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</si>
  <si>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</si>
  <si>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</si>
  <si>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</si>
  <si>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</si>
  <si>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</si>
  <si>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</si>
  <si>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</si>
  <si>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</si>
  <si>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</si>
  <si>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</si>
  <si>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</si>
  <si>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</si>
  <si>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</si>
  <si>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</si>
  <si>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</si>
  <si>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</si>
  <si>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</si>
  <si>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</si>
  <si>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</si>
  <si>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</si>
  <si>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</si>
  <si>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</si>
  <si>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</si>
  <si>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</si>
  <si>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</si>
  <si>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</si>
  <si>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</si>
  <si>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</si>
  <si>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</si>
  <si>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</si>
  <si>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</si>
  <si>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</si>
  <si>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</si>
  <si>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</si>
  <si>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</si>
  <si>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</si>
  <si>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</si>
  <si>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</si>
  <si>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</si>
  <si>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</si>
  <si>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</si>
  <si>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</si>
  <si>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</si>
  <si>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</si>
  <si>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</si>
  <si>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</si>
  <si>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</si>
  <si>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</si>
  <si>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</si>
  <si>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</si>
  <si>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</si>
  <si>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</si>
  <si>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</si>
  <si>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</si>
  <si>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</si>
  <si>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</si>
  <si>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</si>
  <si>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</si>
  <si>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</si>
  <si>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</si>
  <si>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</si>
  <si>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</si>
  <si>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</si>
  <si>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</si>
  <si>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</si>
  <si>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</si>
  <si>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</si>
  <si>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</si>
  <si>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</si>
  <si>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</si>
  <si>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</si>
  <si>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</si>
  <si>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</si>
  <si>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</si>
  <si>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</si>
  <si>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</si>
  <si>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</si>
  <si>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</si>
  <si>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</si>
  <si>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</si>
  <si>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</si>
  <si>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</si>
  <si>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</si>
  <si>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</si>
  <si>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</si>
  <si>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</si>
  <si>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</si>
  <si>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</si>
  <si>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</si>
  <si>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</si>
  <si>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</si>
  <si>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</si>
  <si>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</si>
  <si>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</si>
  <si>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</si>
  <si>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</si>
  <si>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</si>
  <si>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</si>
  <si>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</si>
  <si>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</si>
  <si>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</si>
  <si>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</si>
  <si>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</si>
  <si>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</si>
  <si>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</si>
  <si>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</si>
  <si>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</si>
  <si>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</si>
  <si>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</si>
  <si>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</si>
  <si>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</si>
  <si>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</si>
  <si>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</si>
  <si>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</si>
  <si>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</si>
  <si>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</si>
  <si>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</si>
  <si>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</si>
  <si>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</si>
  <si>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</si>
  <si>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</si>
  <si>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</si>
  <si>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</si>
  <si>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</si>
  <si>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</si>
  <si>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</si>
  <si>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</si>
  <si>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</si>
  <si>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</si>
  <si>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</si>
  <si>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</si>
  <si>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</si>
  <si>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</si>
  <si>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</si>
  <si>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</si>
  <si>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</si>
  <si>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</si>
  <si>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</si>
  <si>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</si>
  <si>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</si>
  <si>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</si>
  <si>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</si>
  <si>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</si>
  <si>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</si>
  <si>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</si>
  <si>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</si>
  <si>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</si>
  <si>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</si>
  <si>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</si>
  <si>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</si>
  <si>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</si>
  <si>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</si>
  <si>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</si>
  <si>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</si>
  <si>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</si>
  <si>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</si>
  <si>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</si>
  <si>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</si>
  <si>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</si>
  <si>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</si>
  <si>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</si>
  <si>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</si>
  <si>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</si>
  <si>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</si>
  <si>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</si>
  <si>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</si>
  <si>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</si>
  <si>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</si>
  <si>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</si>
  <si>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</si>
  <si>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</si>
  <si>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</si>
  <si>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</si>
  <si>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</si>
  <si>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</si>
  <si>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</si>
  <si>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</si>
  <si>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</si>
  <si>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</si>
  <si>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</si>
  <si>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</si>
  <si>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</si>
  <si>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</si>
  <si>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</si>
  <si>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</si>
  <si>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</si>
  <si>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</si>
  <si>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</si>
  <si>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</si>
  <si>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</si>
  <si>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</si>
  <si>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</si>
  <si>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</si>
  <si>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</si>
  <si>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</si>
  <si>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</si>
  <si>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</si>
  <si>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</si>
  <si>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</si>
  <si>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</si>
  <si>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</si>
  <si>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</si>
  <si>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</si>
  <si>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</si>
  <si>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</si>
  <si>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</si>
  <si>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</si>
  <si>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</si>
  <si>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</si>
  <si>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</si>
  <si>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</si>
  <si>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</si>
  <si>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</si>
  <si>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</si>
  <si>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</si>
  <si>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</si>
  <si>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</si>
  <si>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</si>
  <si>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</si>
  <si>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</si>
  <si>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</si>
  <si>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</si>
  <si>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</si>
  <si>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</si>
  <si>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</si>
  <si>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</si>
  <si>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</si>
  <si>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</si>
  <si>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</si>
  <si>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</si>
  <si>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</si>
  <si>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</si>
  <si>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</si>
  <si>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</si>
  <si>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</si>
  <si>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</si>
  <si>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</si>
  <si>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</si>
  <si>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</si>
  <si>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</si>
  <si>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</si>
  <si>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</si>
  <si>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</si>
  <si>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</si>
  <si>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</si>
  <si>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</si>
  <si>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</si>
  <si>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</si>
  <si>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</si>
  <si>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</si>
  <si>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</si>
  <si>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</si>
  <si>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</si>
  <si>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</si>
  <si>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</si>
  <si>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</si>
  <si>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</si>
  <si>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</si>
  <si>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</si>
  <si>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</si>
  <si>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</si>
  <si>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</si>
  <si>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</si>
  <si>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</si>
  <si>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</si>
  <si>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</si>
  <si>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</si>
  <si>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</si>
  <si>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</si>
  <si>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</si>
  <si>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</si>
  <si>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</si>
  <si>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</si>
  <si>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</si>
  <si>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</si>
  <si>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</si>
  <si>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</si>
  <si>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</si>
  <si>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</si>
  <si>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</si>
  <si>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</si>
  <si>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</si>
  <si>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</si>
  <si>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</si>
  <si>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</si>
  <si>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</si>
  <si>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</si>
  <si>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</si>
  <si>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</si>
  <si>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</si>
  <si>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</si>
  <si>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</si>
  <si>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</si>
  <si>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</si>
  <si>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</si>
  <si>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</si>
  <si>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</si>
  <si>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</si>
  <si>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</si>
  <si>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</si>
  <si>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</si>
  <si>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</si>
  <si>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</si>
  <si>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</si>
  <si>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</si>
  <si>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</si>
  <si>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</si>
  <si>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</si>
  <si>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</si>
  <si>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</si>
  <si>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</si>
  <si>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</si>
  <si>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</si>
  <si>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</si>
  <si>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</si>
  <si>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</si>
  <si>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</si>
  <si>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</si>
  <si>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</si>
  <si>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</si>
  <si>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</si>
  <si>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</si>
  <si>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</si>
  <si>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</si>
  <si>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</si>
  <si>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</si>
  <si>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</si>
  <si>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</si>
  <si>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</si>
  <si>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</si>
  <si>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</si>
  <si>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</si>
  <si>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</si>
  <si>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</si>
  <si>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</si>
  <si>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</si>
  <si>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</si>
  <si>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</si>
  <si>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</si>
  <si>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</si>
  <si>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</si>
  <si>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</si>
  <si>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</si>
  <si>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</si>
  <si>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</si>
  <si>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</si>
  <si>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</si>
  <si>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</si>
  <si>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</si>
  <si>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</si>
  <si>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</si>
  <si>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</si>
  <si>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</si>
  <si>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</si>
  <si>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</si>
  <si>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</si>
  <si>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</si>
  <si>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</si>
  <si>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</si>
  <si>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</si>
  <si>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</si>
  <si>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</si>
  <si>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</si>
  <si>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</si>
  <si>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</si>
  <si>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</si>
  <si>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</si>
  <si>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</si>
  <si>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</si>
  <si>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</si>
  <si>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</si>
  <si>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</si>
  <si>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</si>
  <si>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</si>
  <si>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</si>
  <si>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</si>
  <si>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</si>
  <si>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</si>
  <si>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</si>
  <si>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</si>
  <si>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</si>
  <si>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</si>
  <si>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</si>
  <si>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</si>
  <si>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</si>
  <si>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</si>
  <si>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</si>
  <si>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</si>
  <si>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</si>
  <si>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</si>
  <si>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</si>
  <si>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</si>
  <si>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</si>
  <si>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</si>
  <si>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</si>
  <si>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</si>
  <si>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</si>
  <si>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</si>
  <si>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</si>
  <si>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</si>
  <si>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</si>
  <si>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</si>
  <si>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</si>
  <si>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</si>
  <si>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</si>
  <si>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</si>
  <si>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</si>
  <si>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</si>
  <si>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</si>
  <si>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</si>
  <si>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</si>
  <si>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</si>
  <si>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</si>
  <si>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</si>
  <si>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</si>
  <si>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</si>
  <si>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</si>
  <si>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</si>
  <si>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</si>
  <si>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</si>
  <si>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</si>
  <si>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</si>
  <si>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</si>
  <si>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</si>
  <si>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</si>
  <si>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</si>
  <si>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</si>
  <si>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</si>
  <si>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</si>
  <si>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</si>
  <si>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</si>
  <si>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</si>
  <si>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</si>
  <si>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</si>
  <si>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</si>
  <si>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</si>
  <si>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</si>
  <si>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</si>
  <si>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</si>
  <si>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</si>
  <si>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</si>
  <si>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</si>
  <si>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</si>
  <si>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</si>
  <si>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</si>
  <si>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</si>
  <si>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</si>
  <si>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</si>
  <si>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</si>
  <si>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</si>
  <si>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</si>
  <si>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</si>
  <si>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</si>
  <si>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</si>
  <si>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</si>
  <si>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</si>
  <si>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</si>
  <si>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</si>
  <si>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</si>
  <si>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</si>
  <si>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</si>
  <si>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</si>
  <si>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</si>
  <si>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</si>
  <si>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</si>
  <si>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</si>
  <si>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</si>
  <si>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</si>
  <si>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</si>
  <si>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</si>
  <si>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</si>
  <si>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</si>
  <si>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</si>
  <si>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</si>
  <si>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</si>
  <si>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</si>
  <si>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</si>
  <si>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</si>
  <si>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</si>
  <si>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</si>
  <si>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</si>
  <si>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</si>
  <si>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</si>
  <si>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</si>
  <si>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</si>
  <si>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</si>
  <si>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</si>
  <si>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</si>
  <si>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</si>
  <si>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</si>
  <si>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</si>
  <si>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</si>
  <si>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</si>
  <si>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</si>
  <si>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</si>
  <si>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</si>
  <si>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</si>
  <si>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</si>
  <si>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</si>
  <si>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</si>
  <si>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</si>
  <si>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</si>
  <si>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</si>
  <si>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</si>
  <si>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</si>
  <si>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</si>
  <si>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</si>
  <si>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</si>
  <si>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</si>
  <si>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</si>
  <si>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</si>
  <si>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</si>
  <si>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</si>
  <si>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</si>
  <si>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</si>
  <si>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</si>
  <si>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</si>
  <si>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</si>
  <si>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</si>
  <si>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</si>
  <si>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</si>
  <si>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</si>
  <si>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</si>
  <si>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</si>
  <si>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</si>
  <si>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</si>
  <si>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</si>
  <si>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</si>
  <si>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</si>
  <si>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</si>
  <si>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</si>
  <si>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</si>
  <si>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</si>
  <si>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</si>
  <si>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</si>
  <si>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</si>
  <si>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</si>
  <si>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</si>
  <si>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</si>
  <si>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</si>
  <si>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</si>
  <si>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</si>
  <si>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</si>
  <si>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</si>
  <si>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</si>
  <si>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</si>
  <si>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</si>
  <si>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</si>
  <si>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</si>
  <si>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</si>
  <si>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</si>
  <si>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</si>
  <si>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</si>
  <si>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</si>
  <si>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</si>
  <si>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</si>
  <si>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</si>
  <si>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</si>
  <si>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</si>
  <si>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</si>
  <si>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</si>
  <si>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</si>
  <si>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</si>
  <si>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</si>
  <si>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</si>
  <si>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</si>
  <si>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</si>
  <si>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</si>
  <si>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</si>
  <si>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</si>
  <si>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</si>
  <si>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</si>
  <si>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</si>
  <si>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</si>
  <si>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</si>
  <si>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</si>
  <si>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</si>
  <si>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</si>
  <si>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</si>
  <si>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</si>
  <si>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</si>
  <si>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</si>
  <si>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</si>
  <si>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</si>
  <si>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</si>
  <si>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</si>
  <si>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</si>
  <si>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</si>
  <si>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</si>
  <si>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</si>
  <si>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</si>
  <si>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</si>
  <si>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</si>
  <si>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</si>
  <si>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</si>
  <si>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</si>
  <si>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</si>
  <si>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</si>
  <si>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</si>
  <si>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</si>
  <si>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</si>
  <si>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</si>
  <si>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</si>
  <si>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</si>
  <si>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</si>
  <si>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</si>
  <si>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</si>
  <si>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</si>
  <si>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</si>
  <si>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</si>
  <si>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</si>
  <si>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</si>
  <si>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</si>
  <si>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</si>
  <si>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</si>
  <si>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</si>
  <si>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</si>
  <si>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</si>
  <si>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</si>
  <si>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</si>
  <si>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</si>
  <si>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</si>
  <si>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</si>
  <si>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</si>
  <si>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</si>
  <si>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</si>
  <si>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</si>
  <si>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</si>
  <si>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</si>
  <si>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</si>
  <si>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</si>
  <si>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</si>
  <si>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</si>
  <si>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</si>
  <si>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</si>
  <si>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</si>
  <si>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</si>
  <si>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</si>
  <si>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</si>
  <si>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</si>
  <si>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</si>
  <si>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</si>
  <si>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</si>
  <si>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</si>
  <si>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</si>
  <si>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</si>
  <si>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</si>
  <si>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</si>
  <si>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</si>
  <si>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</si>
  <si>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</si>
  <si>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</si>
  <si>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</si>
  <si>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</si>
  <si>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</si>
  <si>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</si>
  <si>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</si>
  <si>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</si>
  <si>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</si>
  <si>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</si>
  <si>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</si>
  <si>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</si>
  <si>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</si>
  <si>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</si>
  <si>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</si>
  <si>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</si>
  <si>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</si>
  <si>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</si>
  <si>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</si>
  <si>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</si>
  <si>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</si>
  <si>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</si>
  <si>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</si>
  <si>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</si>
  <si>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</si>
  <si>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</si>
  <si>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</si>
  <si>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</si>
  <si>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</si>
  <si>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</si>
  <si>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</si>
  <si>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</si>
  <si>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</si>
  <si>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</si>
  <si>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</si>
  <si>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</si>
  <si>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</si>
  <si>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</si>
  <si>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</si>
  <si>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</si>
  <si>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</si>
  <si>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</si>
  <si>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</si>
  <si>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</si>
  <si>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</si>
  <si>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</si>
  <si>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</si>
  <si>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</si>
  <si>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</si>
  <si>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</si>
  <si>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</si>
  <si>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</si>
  <si>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</si>
  <si>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</si>
  <si>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</si>
  <si>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</si>
  <si>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</si>
  <si>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</si>
  <si>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</si>
  <si>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</si>
  <si>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</si>
  <si>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</si>
  <si>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</si>
  <si>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</si>
  <si>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</si>
  <si>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</si>
  <si>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</si>
  <si>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</si>
  <si>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</si>
  <si>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</si>
  <si>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</si>
  <si>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</si>
  <si>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</si>
  <si>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</si>
  <si>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</si>
  <si>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</si>
  <si>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</si>
  <si>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</si>
  <si>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</si>
  <si>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</si>
  <si>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</si>
  <si>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</si>
  <si>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</si>
  <si>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</si>
  <si>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</si>
  <si>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</si>
  <si>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</si>
  <si>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</si>
  <si>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</si>
  <si>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</si>
  <si>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</si>
  <si>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</si>
  <si>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</si>
  <si>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</si>
  <si>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</si>
  <si>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</si>
  <si>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</si>
  <si>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</si>
  <si>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</si>
  <si>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</si>
  <si>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</si>
  <si>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</si>
  <si>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</si>
  <si>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</si>
  <si>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</si>
  <si>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</si>
  <si>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</si>
  <si>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</si>
  <si>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</si>
  <si>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</si>
  <si>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</si>
  <si>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</si>
  <si>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</si>
  <si>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</si>
  <si>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</si>
  <si>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</si>
  <si>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</si>
  <si>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</si>
  <si>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</si>
  <si>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</si>
  <si>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</si>
  <si>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</si>
  <si>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</si>
  <si>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</si>
  <si>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</si>
  <si>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</si>
  <si>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</si>
  <si>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</si>
  <si>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</si>
  <si>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</si>
  <si>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</si>
  <si>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</si>
  <si>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</si>
  <si>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</si>
  <si>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</si>
  <si>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</si>
  <si>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</si>
  <si>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</si>
  <si>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</si>
  <si>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</si>
  <si>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</si>
  <si>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</si>
  <si>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</si>
  <si>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</si>
  <si>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</si>
  <si>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</si>
  <si>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</si>
  <si>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</si>
  <si>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</si>
  <si>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</si>
  <si>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</si>
  <si>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</si>
  <si>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</si>
  <si>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</si>
  <si>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</si>
  <si>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</si>
  <si>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</si>
  <si>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</si>
  <si>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</si>
  <si>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</si>
  <si>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</si>
  <si>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</si>
  <si>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</si>
  <si>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</si>
  <si>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</si>
  <si>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</si>
  <si>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</si>
  <si>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</si>
  <si>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</si>
  <si>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</si>
  <si>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</si>
  <si>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</si>
  <si>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</si>
  <si>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</si>
  <si>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</si>
  <si>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</si>
  <si>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</si>
  <si>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</si>
  <si>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</si>
  <si>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</si>
  <si>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</si>
  <si>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</si>
  <si>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</si>
  <si>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</si>
  <si>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</si>
  <si>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</si>
  <si>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</si>
  <si>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</si>
  <si>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</si>
  <si>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</si>
  <si>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</si>
  <si>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</si>
  <si>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</si>
  <si>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</si>
  <si>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</si>
  <si>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</si>
  <si>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</si>
  <si>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</si>
  <si>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</si>
  <si>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</si>
  <si>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</si>
  <si>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</si>
  <si>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</si>
  <si>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</si>
  <si>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</si>
  <si>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</si>
  <si>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</si>
  <si>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</si>
  <si>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</si>
  <si>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</si>
  <si>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</si>
  <si>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</si>
  <si>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</si>
  <si>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</si>
  <si>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</si>
  <si>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</si>
  <si>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</si>
  <si>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</si>
  <si>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</si>
  <si>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</si>
  <si>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</si>
  <si>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</si>
  <si>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</si>
  <si>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</si>
  <si>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</si>
  <si>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</si>
  <si>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</si>
  <si>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</si>
  <si>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</si>
  <si>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</si>
  <si>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</si>
  <si>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</si>
  <si>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</si>
  <si>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</si>
  <si>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</si>
  <si>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</si>
  <si>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</si>
  <si>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</si>
  <si>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</si>
  <si>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</si>
  <si>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</si>
  <si>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</si>
  <si>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</si>
  <si>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</si>
  <si>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</si>
  <si>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</si>
  <si>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</si>
  <si>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</si>
  <si>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</si>
  <si>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</si>
  <si>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</si>
  <si>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</si>
  <si>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</si>
  <si>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</si>
  <si>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</si>
  <si>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</si>
  <si>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</si>
  <si>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</si>
  <si>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</si>
  <si>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</si>
  <si>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</si>
  <si>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</si>
  <si>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</si>
  <si>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</si>
  <si>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</si>
  <si>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</si>
  <si>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</si>
  <si>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</si>
  <si>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</si>
  <si>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</si>
  <si>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</si>
  <si>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</si>
  <si>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</si>
  <si>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</si>
  <si>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</si>
  <si>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</si>
  <si>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</si>
  <si>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</si>
  <si>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</si>
  <si>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</si>
  <si>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</si>
  <si>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</si>
  <si>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</si>
  <si>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</si>
  <si>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</si>
  <si>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</si>
  <si>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</si>
  <si>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</si>
  <si>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</si>
  <si>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</si>
  <si>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</si>
  <si>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</si>
  <si>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</si>
  <si>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</si>
  <si>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</si>
  <si>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</si>
  <si>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</si>
  <si>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</si>
  <si>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</si>
  <si>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</si>
  <si>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</si>
  <si>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</si>
  <si>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</si>
  <si>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</si>
  <si>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</si>
  <si>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</si>
  <si>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</si>
  <si>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</si>
  <si>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</si>
  <si>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</si>
  <si>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</si>
  <si>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</si>
  <si>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</si>
  <si>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</si>
  <si>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</si>
  <si>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</si>
  <si>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</si>
  <si>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</si>
  <si>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</si>
  <si>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</si>
  <si>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</si>
  <si>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</si>
  <si>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</si>
  <si>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</si>
  <si>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</si>
  <si>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</si>
  <si>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</si>
  <si>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</si>
  <si>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</si>
  <si>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</si>
  <si>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</si>
  <si>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</si>
  <si>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</si>
  <si>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</si>
  <si>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</si>
  <si>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</si>
  <si>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</si>
  <si>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</si>
  <si>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</si>
  <si>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</si>
  <si>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</si>
  <si>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</si>
  <si>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</si>
  <si>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</si>
  <si>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</si>
  <si>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</si>
  <si>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</si>
  <si>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</si>
  <si>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</si>
  <si>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</si>
  <si>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</si>
  <si>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</si>
  <si>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</si>
  <si>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</si>
  <si>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</si>
  <si>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</si>
  <si>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</si>
  <si>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</si>
  <si>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</si>
  <si>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</si>
  <si>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</si>
  <si>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</si>
  <si>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</si>
  <si>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</si>
  <si>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</si>
  <si>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</si>
  <si>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</si>
  <si>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</si>
  <si>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</si>
  <si>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</si>
  <si>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</si>
  <si>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</si>
  <si>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</si>
  <si>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</si>
  <si>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</si>
  <si>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</si>
  <si>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</si>
  <si>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</si>
  <si>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</si>
  <si>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</si>
  <si>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</si>
  <si>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</si>
  <si>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</si>
  <si>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</si>
  <si>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</si>
  <si>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</si>
  <si>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</si>
  <si>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</si>
  <si>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</si>
  <si>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</si>
  <si>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</si>
  <si>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</si>
  <si>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</si>
  <si>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</si>
  <si>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</si>
  <si>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</si>
  <si>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</si>
  <si>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</si>
  <si>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</si>
  <si>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</si>
  <si>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</si>
  <si>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</si>
  <si>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</si>
  <si>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</si>
  <si>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</si>
  <si>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</si>
  <si>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</si>
  <si>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</si>
  <si>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</si>
  <si>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</si>
  <si>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</si>
  <si>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</si>
  <si>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</si>
  <si>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</si>
  <si>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</si>
  <si>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</si>
  <si>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</si>
  <si>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</si>
  <si>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</si>
  <si>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</si>
  <si>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</si>
  <si>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</si>
  <si>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</si>
  <si>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</si>
  <si>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</si>
  <si>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</si>
  <si>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</si>
  <si>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</si>
  <si>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</si>
  <si>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</si>
  <si>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</si>
  <si>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</si>
  <si>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</si>
  <si>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</si>
  <si>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</si>
  <si>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</si>
  <si>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</si>
  <si>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</si>
  <si>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</si>
  <si>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</si>
  <si>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</si>
  <si>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</si>
  <si>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</si>
  <si>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</si>
  <si>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</si>
  <si>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</si>
  <si>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</si>
  <si>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</si>
  <si>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</si>
  <si>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</si>
  <si>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</si>
  <si>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</si>
  <si>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</si>
  <si>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</si>
  <si>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</si>
  <si>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</si>
  <si>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</si>
  <si>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</si>
  <si>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</si>
  <si>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</si>
  <si>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</si>
  <si>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</si>
  <si>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</si>
  <si>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</si>
  <si>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</si>
  <si>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</si>
  <si>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</si>
  <si>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</si>
  <si>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</si>
  <si>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</si>
  <si>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</si>
  <si>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</si>
  <si>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</si>
  <si>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</si>
  <si>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</si>
  <si>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</si>
  <si>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</si>
  <si>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</si>
  <si>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</si>
  <si>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</si>
  <si>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</si>
  <si>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</si>
  <si>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</si>
  <si>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</si>
  <si>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</si>
  <si>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</si>
  <si>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</si>
  <si>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</si>
  <si>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</si>
  <si>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</si>
  <si>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</si>
  <si>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</si>
  <si>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</si>
  <si>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</si>
  <si>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</si>
  <si>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</si>
  <si>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</si>
  <si>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</si>
  <si>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</si>
  <si>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</si>
  <si>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</si>
  <si>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</si>
  <si>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</si>
  <si>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</si>
  <si>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</si>
  <si>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</si>
  <si>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</si>
  <si>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</si>
  <si>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</si>
  <si>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</si>
  <si>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</si>
  <si>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</si>
  <si>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</si>
  <si>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</si>
  <si>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</si>
  <si>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</si>
  <si>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</si>
  <si>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</si>
  <si>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</si>
  <si>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</si>
  <si>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</si>
  <si>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</si>
  <si>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</si>
  <si>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</si>
  <si>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</si>
  <si>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</si>
  <si>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</si>
  <si>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</si>
  <si>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</si>
  <si>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</si>
  <si>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</si>
  <si>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</si>
  <si>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</si>
  <si>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</si>
  <si>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</si>
  <si>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</si>
  <si>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</si>
  <si>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</si>
  <si>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</si>
  <si>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</si>
  <si>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</si>
  <si>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</si>
  <si>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</si>
  <si>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</si>
  <si>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</si>
  <si>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</si>
  <si>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</si>
  <si>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</si>
  <si>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</si>
  <si>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</si>
  <si>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</si>
  <si>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</si>
  <si>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</si>
  <si>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</si>
  <si>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</si>
  <si>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</si>
  <si>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</si>
  <si>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</si>
  <si>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</si>
  <si>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</si>
  <si>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</si>
  <si>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</si>
  <si>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</si>
  <si>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</si>
  <si>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</si>
  <si>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</si>
  <si>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</si>
  <si>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</si>
  <si>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</si>
  <si>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</si>
  <si>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</si>
  <si>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</si>
  <si>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</si>
  <si>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</si>
  <si>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</si>
  <si>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</si>
  <si>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</si>
  <si>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</si>
  <si>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</si>
  <si>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</si>
  <si>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</si>
  <si>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</si>
  <si>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</si>
  <si>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</si>
  <si>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</si>
  <si>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</si>
  <si>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</si>
  <si>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</si>
  <si>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</si>
  <si>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</si>
  <si>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</si>
  <si>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</si>
  <si>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</si>
  <si>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</si>
  <si>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</si>
  <si>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</si>
  <si>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</si>
  <si>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</si>
  <si>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</si>
  <si>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</si>
  <si>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</si>
  <si>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</si>
  <si>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</si>
  <si>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</si>
  <si>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</si>
  <si>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</si>
  <si>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</si>
  <si>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</si>
  <si>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</si>
  <si>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</si>
  <si>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</si>
  <si>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</si>
  <si>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</si>
  <si>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</si>
  <si>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</si>
  <si>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</si>
  <si>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</si>
  <si>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</si>
  <si>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</si>
  <si>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</si>
  <si>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</si>
  <si>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</si>
  <si>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</si>
  <si>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</si>
  <si>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</si>
  <si>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</si>
  <si>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</si>
  <si>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</si>
  <si>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</si>
  <si>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</si>
  <si>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</si>
  <si>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</si>
  <si>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</si>
  <si>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</si>
  <si>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</si>
  <si>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</si>
  <si>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</si>
  <si>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</si>
  <si>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</si>
  <si>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</si>
  <si>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</si>
  <si>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</si>
  <si>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</si>
  <si>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</si>
  <si>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</si>
  <si>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</si>
  <si>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</si>
  <si>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</si>
  <si>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</si>
  <si>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</si>
  <si>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</si>
  <si>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</si>
  <si>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</si>
  <si>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</si>
  <si>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</si>
  <si>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</si>
  <si>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</si>
  <si>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</si>
  <si>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</si>
  <si>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</si>
  <si>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</si>
  <si>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</si>
  <si>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</si>
  <si>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</si>
  <si>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</si>
  <si>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</si>
  <si>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</si>
  <si>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</si>
  <si>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</si>
  <si>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</si>
  <si>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</si>
  <si>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</si>
  <si>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</si>
  <si>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</si>
  <si>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</si>
  <si>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</si>
  <si>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</si>
  <si>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</si>
  <si>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</si>
  <si>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</si>
  <si>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</si>
  <si>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</si>
  <si>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</si>
  <si>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</si>
  <si>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</si>
  <si>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</si>
  <si>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</si>
  <si>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</si>
  <si>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</si>
  <si>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</si>
  <si>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</si>
  <si>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</si>
  <si>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</si>
  <si>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</si>
  <si>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</si>
  <si>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</si>
  <si>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</si>
  <si>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</si>
  <si>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</si>
  <si>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</si>
  <si>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</si>
  <si>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</si>
  <si>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</si>
  <si>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</si>
  <si>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</si>
  <si>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</si>
  <si>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</si>
  <si>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</si>
  <si>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</si>
  <si>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</si>
  <si>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</si>
  <si>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</si>
  <si>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</si>
  <si>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</si>
  <si>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</si>
  <si>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</si>
  <si>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</si>
  <si>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</si>
  <si>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</si>
  <si>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</si>
  <si>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</si>
  <si>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</si>
  <si>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</si>
  <si>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</si>
  <si>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</si>
  <si>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</si>
  <si>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</si>
  <si>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</si>
  <si>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</si>
  <si>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</si>
  <si>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</si>
  <si>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</si>
  <si>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</si>
  <si>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</si>
  <si>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</si>
  <si>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</si>
  <si>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</si>
  <si>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</si>
  <si>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</si>
  <si>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</si>
  <si>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</si>
  <si>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</si>
  <si>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</si>
  <si>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</si>
  <si>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</si>
  <si>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</si>
  <si>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</si>
  <si>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</si>
  <si>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</si>
  <si>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</si>
  <si>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</si>
  <si>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</si>
  <si>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</si>
  <si>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</si>
  <si>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</si>
  <si>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</si>
  <si>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</si>
  <si>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</si>
  <si>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</si>
  <si>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</si>
  <si>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</si>
  <si>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</si>
  <si>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</si>
  <si>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</si>
  <si>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</si>
  <si>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</si>
  <si>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</si>
  <si>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</si>
  <si>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</si>
  <si>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</si>
  <si>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</si>
  <si>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</si>
  <si>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</si>
  <si>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</si>
  <si>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</si>
  <si>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</si>
  <si>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</si>
  <si>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</si>
  <si>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</si>
  <si>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</si>
  <si>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</si>
  <si>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</si>
  <si>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</si>
  <si>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</si>
  <si>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</si>
  <si>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</si>
  <si>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</si>
  <si>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</si>
  <si>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</si>
  <si>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</si>
  <si>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</si>
  <si>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</si>
  <si>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</si>
  <si>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</si>
  <si>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</si>
  <si>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</si>
  <si>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</si>
  <si>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</si>
  <si>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</si>
  <si>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</si>
  <si>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</si>
  <si>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</si>
  <si>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</si>
  <si>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</si>
  <si>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</si>
  <si>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</si>
  <si>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</si>
  <si>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</si>
  <si>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</si>
  <si>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</si>
  <si>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</si>
  <si>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</si>
  <si>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</si>
  <si>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</si>
  <si>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</si>
  <si>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</si>
  <si>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</si>
  <si>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</si>
  <si>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</si>
  <si>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</si>
  <si>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</si>
  <si>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</si>
  <si>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</si>
  <si>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</si>
  <si>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</si>
  <si>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</si>
  <si>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</si>
  <si>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</si>
  <si>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</si>
  <si>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</si>
  <si>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</si>
  <si>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</si>
  <si>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</si>
  <si>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</si>
  <si>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</si>
  <si>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</si>
  <si>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</si>
  <si>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</si>
  <si>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</si>
  <si>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</si>
  <si>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</si>
  <si>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</si>
  <si>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</si>
  <si>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</si>
  <si>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</si>
  <si>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</si>
  <si>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</si>
  <si>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</si>
  <si>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</si>
  <si>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</si>
  <si>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</si>
  <si>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</si>
  <si>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</si>
  <si>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</si>
  <si>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</si>
  <si>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</si>
  <si>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</si>
  <si>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</si>
  <si>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</si>
  <si>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</si>
  <si>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</si>
  <si>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</si>
  <si>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</si>
  <si>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</si>
  <si>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</si>
  <si>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</si>
  <si>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</si>
  <si>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</si>
  <si>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</si>
  <si>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</si>
  <si>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</si>
  <si>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</si>
  <si>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</si>
  <si>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</si>
  <si>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</si>
  <si>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</si>
  <si>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</si>
  <si>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</si>
  <si>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</si>
  <si>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</si>
  <si>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</si>
  <si>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</si>
  <si>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</si>
  <si>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</si>
  <si>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</si>
  <si>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</si>
  <si>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</si>
  <si>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</si>
  <si>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</si>
  <si>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</si>
  <si>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</si>
  <si>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</si>
  <si>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</si>
  <si>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</si>
  <si>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</si>
  <si>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</si>
  <si>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</si>
  <si>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</si>
  <si>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</si>
  <si>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</si>
  <si>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</si>
  <si>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</si>
  <si>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</si>
  <si>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</si>
  <si>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</si>
  <si>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</si>
  <si>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</si>
  <si>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</si>
  <si>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</si>
  <si>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</si>
  <si>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</si>
  <si>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</si>
  <si>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</si>
  <si>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</si>
  <si>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</si>
  <si>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</si>
  <si>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</si>
  <si>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</si>
  <si>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</si>
  <si>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</si>
  <si>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</si>
  <si>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</si>
  <si>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</si>
  <si>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</si>
  <si>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</si>
  <si>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</si>
  <si>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</si>
  <si>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</si>
  <si>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</si>
  <si>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</si>
  <si>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</si>
  <si>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</si>
  <si>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</si>
  <si>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</si>
  <si>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</si>
  <si>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</si>
  <si>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</si>
  <si>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</si>
  <si>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</si>
  <si>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</si>
  <si>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</si>
  <si>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</si>
  <si>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</si>
  <si>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</si>
  <si>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</si>
  <si>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</si>
  <si>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</si>
  <si>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</si>
  <si>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</si>
  <si>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</si>
  <si>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</si>
  <si>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</si>
  <si>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</si>
  <si>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</si>
  <si>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</si>
  <si>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</si>
  <si>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</si>
  <si>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</si>
  <si>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</si>
  <si>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</si>
  <si>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</si>
  <si>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</si>
  <si>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</si>
  <si>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</si>
  <si>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</si>
  <si>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</si>
  <si>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</si>
  <si>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</si>
  <si>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</si>
  <si>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</si>
  <si>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</si>
  <si>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</si>
  <si>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</si>
  <si>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</si>
  <si>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</si>
  <si>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</si>
  <si>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</si>
  <si>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</si>
  <si>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</si>
  <si>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</si>
  <si>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</si>
  <si>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</si>
  <si>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</si>
  <si>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</si>
  <si>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</si>
  <si>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</si>
  <si>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</si>
  <si>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</si>
  <si>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</si>
  <si>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</si>
  <si>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</si>
  <si>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</si>
  <si>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</si>
  <si>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</si>
  <si>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</si>
  <si>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</si>
  <si>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</si>
  <si>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</si>
  <si>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</si>
  <si>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</si>
  <si>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</si>
  <si>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</si>
  <si>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</si>
  <si>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</si>
  <si>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</si>
  <si>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</si>
  <si>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</si>
  <si>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</si>
  <si>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</si>
  <si>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</si>
  <si>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</si>
  <si>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</si>
  <si>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</si>
  <si>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</si>
  <si>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</si>
  <si>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</si>
  <si>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</si>
  <si>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</si>
  <si>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</si>
  <si>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</si>
  <si>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</si>
  <si>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</si>
  <si>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</si>
  <si>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</si>
  <si>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</si>
  <si>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</si>
  <si>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</si>
  <si>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</si>
  <si>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</si>
  <si>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</si>
  <si>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</si>
  <si>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</si>
  <si>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</si>
  <si>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</si>
  <si>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</si>
  <si>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</si>
  <si>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</si>
  <si>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</si>
  <si>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</si>
  <si>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</si>
  <si>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</si>
  <si>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</si>
  <si>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</si>
  <si>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</si>
  <si>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</si>
  <si>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</si>
  <si>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</si>
  <si>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</si>
  <si>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</si>
  <si>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</si>
  <si>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</si>
  <si>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</si>
  <si>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</si>
  <si>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</si>
  <si>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</si>
  <si>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</si>
  <si>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</si>
  <si>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</si>
  <si>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</si>
  <si>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</si>
  <si>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</si>
  <si>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</si>
  <si>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</si>
  <si>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</si>
  <si>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</si>
  <si>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</si>
  <si>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</si>
  <si>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</si>
  <si>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</si>
  <si>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</si>
  <si>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</si>
  <si>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</si>
  <si>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</si>
  <si>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</si>
  <si>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</si>
  <si>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</si>
  <si>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</si>
  <si>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</si>
  <si>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</si>
  <si>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</si>
  <si>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</si>
  <si>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</si>
  <si>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</si>
  <si>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</si>
  <si>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</si>
  <si>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</si>
  <si>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</si>
  <si>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</si>
  <si>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</si>
  <si>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</si>
  <si>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</si>
  <si>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</si>
  <si>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</si>
  <si>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</si>
  <si>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</si>
  <si>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</si>
  <si>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</si>
  <si>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</si>
  <si>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</si>
  <si>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</si>
  <si>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</si>
  <si>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</si>
  <si>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</si>
  <si>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</si>
  <si>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</si>
  <si>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</si>
  <si>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</si>
  <si>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</si>
  <si>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</si>
  <si>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</si>
  <si>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</si>
  <si>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</si>
  <si>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</si>
  <si>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</si>
  <si>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</si>
  <si>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</si>
  <si>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</si>
  <si>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</si>
  <si>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</si>
  <si>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</si>
  <si>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</si>
  <si>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</si>
  <si>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</si>
  <si>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</si>
  <si>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</si>
  <si>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</si>
  <si>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</si>
  <si>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</si>
  <si>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</si>
  <si>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</si>
  <si>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</si>
  <si>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</si>
  <si>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</si>
  <si>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</si>
  <si>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</si>
  <si>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</si>
  <si>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</si>
  <si>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</si>
  <si>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</si>
  <si>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</si>
  <si>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</si>
  <si>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</si>
  <si>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</si>
  <si>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</si>
  <si>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</si>
  <si>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</si>
  <si>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</si>
  <si>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</si>
  <si>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</si>
  <si>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</si>
  <si>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</si>
  <si>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</si>
  <si>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</si>
  <si>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</si>
  <si>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</si>
  <si>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</si>
  <si>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</si>
  <si>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</si>
  <si>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</si>
  <si>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</si>
  <si>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</si>
  <si>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</si>
  <si>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</si>
  <si>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</si>
  <si>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</si>
  <si>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</si>
  <si>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</si>
  <si>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</si>
  <si>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</si>
  <si>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</si>
  <si>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</si>
  <si>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</si>
  <si>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</si>
  <si>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</si>
  <si>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</si>
  <si>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</si>
  <si>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</si>
  <si>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</si>
  <si>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</si>
  <si>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</si>
  <si>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</si>
  <si>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</si>
  <si>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</si>
  <si>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</si>
  <si>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</si>
  <si>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</si>
  <si>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</si>
  <si>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</si>
  <si>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</si>
  <si>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</si>
  <si>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</si>
  <si>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</si>
  <si>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</si>
  <si>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</si>
  <si>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</si>
  <si>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</si>
  <si>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</si>
  <si>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</si>
  <si>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</si>
  <si>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</si>
  <si>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</si>
  <si>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</si>
  <si>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</si>
  <si>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</si>
  <si>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</si>
  <si>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</si>
  <si>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</si>
  <si>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</si>
  <si>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</si>
  <si>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</si>
  <si>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</si>
  <si>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</si>
  <si>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</si>
  <si>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</si>
  <si>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</si>
  <si>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</si>
  <si>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</si>
  <si>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</si>
  <si>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</si>
  <si>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</si>
  <si>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</si>
  <si>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</si>
  <si>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</si>
  <si>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</si>
  <si>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</si>
  <si>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</si>
  <si>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</si>
  <si>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</si>
  <si>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</si>
  <si>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</si>
  <si>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</si>
  <si>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</si>
  <si>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</si>
  <si>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</si>
  <si>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</si>
  <si>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</si>
  <si>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</si>
  <si>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</si>
  <si>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</si>
  <si>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</si>
  <si>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</si>
  <si>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</si>
  <si>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</si>
  <si>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</si>
  <si>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</si>
  <si>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</si>
  <si>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</si>
  <si>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</si>
  <si>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</si>
  <si>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</si>
  <si>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</si>
  <si>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</si>
  <si>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</si>
  <si>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</si>
  <si>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</si>
  <si>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</si>
  <si>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</si>
  <si>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</si>
  <si>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</si>
  <si>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</si>
  <si>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</si>
  <si>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</si>
  <si>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</si>
  <si>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</si>
  <si>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</si>
  <si>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</si>
  <si>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</si>
  <si>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</si>
  <si>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</si>
  <si>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</si>
  <si>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</si>
  <si>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</si>
  <si>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</si>
  <si>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</si>
  <si>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</si>
  <si>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</si>
  <si>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</si>
  <si>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</si>
  <si>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</si>
  <si>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</si>
  <si>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</si>
  <si>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</si>
  <si>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</si>
  <si>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</si>
  <si>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</si>
  <si>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</si>
  <si>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</si>
  <si>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</si>
  <si>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</si>
  <si>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</si>
  <si>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</si>
  <si>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</si>
  <si>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</si>
  <si>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</si>
  <si>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</si>
  <si>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</si>
  <si>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</si>
  <si>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</si>
  <si>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</si>
  <si>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</si>
  <si>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</si>
  <si>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</si>
  <si>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</si>
  <si>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</si>
  <si>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</si>
  <si>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</si>
  <si>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</si>
  <si>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</si>
  <si>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</si>
  <si>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</si>
  <si>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</si>
  <si>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</si>
  <si>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</si>
  <si>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</si>
  <si>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</si>
  <si>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</si>
  <si>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</si>
  <si>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</si>
  <si>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</si>
  <si>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</si>
  <si>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</si>
  <si>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</si>
  <si>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</si>
  <si>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</si>
  <si>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</si>
  <si>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</si>
  <si>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</si>
  <si>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</si>
  <si>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</si>
  <si>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</si>
  <si>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</si>
  <si>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</si>
  <si>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</si>
  <si>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</si>
  <si>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</si>
  <si>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</si>
  <si>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</si>
  <si>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</si>
  <si>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</si>
  <si>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</si>
  <si>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</si>
  <si>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</si>
  <si>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</si>
  <si>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</si>
  <si>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</si>
  <si>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</si>
  <si>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</si>
  <si>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</si>
  <si>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</si>
  <si>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</si>
  <si>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</si>
  <si>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</si>
  <si>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</si>
  <si>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</si>
  <si>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</si>
  <si>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</si>
  <si>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</si>
  <si>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</si>
  <si>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</si>
  <si>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</si>
  <si>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</si>
  <si>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</si>
  <si>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</si>
  <si>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</si>
  <si>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</si>
  <si>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</si>
  <si>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</si>
  <si>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</si>
  <si>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</si>
  <si>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</si>
  <si>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</si>
  <si>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</si>
  <si>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</si>
  <si>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</si>
  <si>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</si>
  <si>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</si>
  <si>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</si>
  <si>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</si>
  <si>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</si>
  <si>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</si>
  <si>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</si>
  <si>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</si>
  <si>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</si>
  <si>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</si>
  <si>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</si>
  <si>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</si>
  <si>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</si>
  <si>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</si>
  <si>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</si>
  <si>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</si>
  <si>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</si>
  <si>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</si>
  <si>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</si>
  <si>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</si>
  <si>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</si>
  <si>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</si>
  <si>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</si>
  <si>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</si>
  <si>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</si>
  <si>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</si>
  <si>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</si>
  <si>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</si>
  <si>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</si>
  <si>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</si>
  <si>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</si>
  <si>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</si>
  <si>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</si>
  <si>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</si>
  <si>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</si>
  <si>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</si>
  <si>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</si>
  <si>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</si>
  <si>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</si>
  <si>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</si>
  <si>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</si>
  <si>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</si>
  <si>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</si>
  <si>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</si>
  <si>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</si>
  <si>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</si>
  <si>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</si>
  <si>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</si>
  <si>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</si>
  <si>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</si>
  <si>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</si>
  <si>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</si>
  <si>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</si>
  <si>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</si>
  <si>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</si>
  <si>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</si>
  <si>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</si>
  <si>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</si>
  <si>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</si>
  <si>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</si>
  <si>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</si>
  <si>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</si>
  <si>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</si>
  <si>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</si>
  <si>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</si>
  <si>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</si>
  <si>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</si>
  <si>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</si>
  <si>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</si>
  <si>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</si>
  <si>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</si>
  <si>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</si>
  <si>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</si>
  <si>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</si>
  <si>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</si>
  <si>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</si>
  <si>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</si>
  <si>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</si>
  <si>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</si>
  <si>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</si>
  <si>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</si>
  <si>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</si>
  <si>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</si>
  <si>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</si>
  <si>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</si>
  <si>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</si>
  <si>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</si>
  <si>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</si>
  <si>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</si>
  <si>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</si>
  <si>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</si>
  <si>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</si>
  <si>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</si>
  <si>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</si>
  <si>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</si>
  <si>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</si>
  <si>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</si>
  <si>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</si>
  <si>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</si>
  <si>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</si>
  <si>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</si>
  <si>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</si>
  <si>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</si>
  <si>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</si>
  <si>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</si>
  <si>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</si>
  <si>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</si>
  <si>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</si>
  <si>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</si>
  <si>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</si>
  <si>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</si>
  <si>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</si>
  <si>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</si>
  <si>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</si>
  <si>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</si>
  <si>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</si>
  <si>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</si>
  <si>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</si>
  <si>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</si>
  <si>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</si>
  <si>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</si>
  <si>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</si>
  <si>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</si>
  <si>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</si>
  <si>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</si>
  <si>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</si>
  <si>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</si>
  <si>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</si>
  <si>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</si>
  <si>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</si>
  <si>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</si>
  <si>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</si>
  <si>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</si>
  <si>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</si>
  <si>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</si>
  <si>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</si>
  <si>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</si>
  <si>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</si>
  <si>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</si>
  <si>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</si>
  <si>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</si>
  <si>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</si>
  <si>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</si>
  <si>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</si>
  <si>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</si>
  <si>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</si>
  <si>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</si>
  <si>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</si>
  <si>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</si>
  <si>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</si>
  <si>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</si>
  <si>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</si>
  <si>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</si>
  <si>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</si>
  <si>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</si>
  <si>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</si>
  <si>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</si>
  <si>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</si>
  <si>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</si>
  <si>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</si>
  <si>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</si>
  <si>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</si>
  <si>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</si>
  <si>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</si>
  <si>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</si>
  <si>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</si>
  <si>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</si>
  <si>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</si>
  <si>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</si>
  <si>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</si>
  <si>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</si>
  <si>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</si>
  <si>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</si>
  <si>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</si>
  <si>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</si>
  <si>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</si>
  <si>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</si>
  <si>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</si>
  <si>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</si>
  <si>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</si>
  <si>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</si>
  <si>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</si>
  <si>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</si>
  <si>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</si>
  <si>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</si>
  <si>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</si>
  <si>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</si>
  <si>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</si>
  <si>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</si>
  <si>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</si>
  <si>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</si>
  <si>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</si>
  <si>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</si>
  <si>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</si>
  <si>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</si>
  <si>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</si>
  <si>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</si>
  <si>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</si>
  <si>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</si>
  <si>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</si>
  <si>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</si>
  <si>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</si>
  <si>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</si>
  <si>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</si>
  <si>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</si>
  <si>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</si>
  <si>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</si>
  <si>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</si>
  <si>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</si>
  <si>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</si>
  <si>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</si>
  <si>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</si>
  <si>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</si>
  <si>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</si>
  <si>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</si>
  <si>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</si>
  <si>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</si>
  <si>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</si>
  <si>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</si>
  <si>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</si>
  <si>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</si>
  <si>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</si>
  <si>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</si>
  <si>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</si>
  <si>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</si>
  <si>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</si>
  <si>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</si>
  <si>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</si>
  <si>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</si>
  <si>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</si>
  <si>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</si>
  <si>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</si>
  <si>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</si>
  <si>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</si>
  <si>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</si>
  <si>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</si>
  <si>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</si>
  <si>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</si>
  <si>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</si>
  <si>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</si>
  <si>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</si>
  <si>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</si>
  <si>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</si>
  <si>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</si>
  <si>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</si>
  <si>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</si>
  <si>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</si>
  <si>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</si>
  <si>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</si>
  <si>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</si>
  <si>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</si>
  <si>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</si>
  <si>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</si>
  <si>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</si>
  <si>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</si>
  <si>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</si>
  <si>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</si>
  <si>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</si>
  <si>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</si>
  <si>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</si>
  <si>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</si>
  <si>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</si>
  <si>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</si>
  <si>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</si>
  <si>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</si>
  <si>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</si>
  <si>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</si>
  <si>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</si>
  <si>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</si>
  <si>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</si>
  <si>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</si>
  <si>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</si>
  <si>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</si>
  <si>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</si>
  <si>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</si>
  <si>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</si>
  <si>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</si>
  <si>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</si>
  <si>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</si>
  <si>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</si>
  <si>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</si>
  <si>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</si>
  <si>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</si>
  <si>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</si>
  <si>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</si>
  <si>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</si>
  <si>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</si>
  <si>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</si>
  <si>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</si>
  <si>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</si>
  <si>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</si>
  <si>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</si>
  <si>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</si>
  <si>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</si>
  <si>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</si>
  <si>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</si>
  <si>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</si>
  <si>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</si>
  <si>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</si>
  <si>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</si>
  <si>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</si>
  <si>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</si>
  <si>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</si>
  <si>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</si>
  <si>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</si>
  <si>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</si>
  <si>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</si>
  <si>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</si>
  <si>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</si>
  <si>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</si>
  <si>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</si>
  <si>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</si>
  <si>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</si>
  <si>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</si>
  <si>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</si>
  <si>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</si>
  <si>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</si>
  <si>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</si>
  <si>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</si>
  <si>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</si>
  <si>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</si>
  <si>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</si>
  <si>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</si>
  <si>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</si>
  <si>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</si>
  <si>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</si>
  <si>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</si>
  <si>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</si>
  <si>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</si>
  <si>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</si>
  <si>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</si>
  <si>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</si>
  <si>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</si>
  <si>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</si>
  <si>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</si>
  <si>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</si>
  <si>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</si>
  <si>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</si>
  <si>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</si>
  <si>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</si>
  <si>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</si>
  <si>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</si>
  <si>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</si>
  <si>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</si>
  <si>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</si>
  <si>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</si>
  <si>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</si>
  <si>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</si>
  <si>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</si>
  <si>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</si>
  <si>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</si>
  <si>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</si>
  <si>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</si>
  <si>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</si>
  <si>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</si>
  <si>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</si>
  <si>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</si>
  <si>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</si>
  <si>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</si>
  <si>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</si>
  <si>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</si>
  <si>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</si>
  <si>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</si>
  <si>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</si>
  <si>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</si>
  <si>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</si>
  <si>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</si>
  <si>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</si>
  <si>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</si>
  <si>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</si>
  <si>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</si>
  <si>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</si>
  <si>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</si>
  <si>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</si>
  <si>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</si>
  <si>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</si>
  <si>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</si>
  <si>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</si>
  <si>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</si>
  <si>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</si>
  <si>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</si>
  <si>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</si>
  <si>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</si>
  <si>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</si>
  <si>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</si>
  <si>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</si>
  <si>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</si>
  <si>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</si>
  <si>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</si>
  <si>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</si>
  <si>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</si>
  <si>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</si>
  <si>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</si>
  <si>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</si>
  <si>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</si>
  <si>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</si>
  <si>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</si>
  <si>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</si>
  <si>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</si>
  <si>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</si>
  <si>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</si>
  <si>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</si>
  <si>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</si>
  <si>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</si>
  <si>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</si>
  <si>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</si>
  <si>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</si>
  <si>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</si>
  <si>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</si>
  <si>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</si>
  <si>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</si>
  <si>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</si>
  <si>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</si>
  <si>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</si>
  <si>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</si>
  <si>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</si>
  <si>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</si>
  <si>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</si>
  <si>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</si>
  <si>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</si>
  <si>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</si>
  <si>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</si>
  <si>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</si>
  <si>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</si>
  <si>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</si>
  <si>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</si>
  <si>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</si>
  <si>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</si>
  <si>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</si>
  <si>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</si>
  <si>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</si>
  <si>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</si>
  <si>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</si>
  <si>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</si>
  <si>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</si>
  <si>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</si>
  <si>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</si>
  <si>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</si>
  <si>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</si>
  <si>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</si>
  <si>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</si>
  <si>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</si>
  <si>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</si>
  <si>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</si>
  <si>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</si>
  <si>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</si>
  <si>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</si>
  <si>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</si>
  <si>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</si>
  <si>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</si>
  <si>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</si>
  <si>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</si>
  <si>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</si>
  <si>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</si>
  <si>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</si>
  <si>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</si>
  <si>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</si>
  <si>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</si>
  <si>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</si>
  <si>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</si>
  <si>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</si>
  <si>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</si>
  <si>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</si>
  <si>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</si>
  <si>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</si>
  <si>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</si>
  <si>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</si>
  <si>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</si>
  <si>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</si>
  <si>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</si>
  <si>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</si>
  <si>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</si>
  <si>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</si>
  <si>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</si>
  <si>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</si>
  <si>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</si>
  <si>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</si>
  <si>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</si>
  <si>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</si>
  <si>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</si>
  <si>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</si>
  <si>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</si>
  <si>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</si>
  <si>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</si>
  <si>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</si>
  <si>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</si>
  <si>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</si>
  <si>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</si>
  <si>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</si>
  <si>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</si>
  <si>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</si>
  <si>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</si>
  <si>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</si>
  <si>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</si>
  <si>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</si>
  <si>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</si>
  <si>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</si>
  <si>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</si>
  <si>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</si>
  <si>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</si>
  <si>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</si>
  <si>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</si>
  <si>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</si>
  <si>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</si>
  <si>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</si>
  <si>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</si>
  <si>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</si>
  <si>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</si>
  <si>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</si>
  <si>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</si>
  <si>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</si>
  <si>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</si>
  <si>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</si>
  <si>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</si>
  <si>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</si>
  <si>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</si>
  <si>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</si>
  <si>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</si>
  <si>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</si>
  <si>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</si>
  <si>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</si>
  <si>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</si>
  <si>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</si>
  <si>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</si>
  <si>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</si>
  <si>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</si>
  <si>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</si>
  <si>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</si>
  <si>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</si>
  <si>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</si>
  <si>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</si>
  <si>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</si>
  <si>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</si>
  <si>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</si>
  <si>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</si>
  <si>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</si>
  <si>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</si>
  <si>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</si>
  <si>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</si>
  <si>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</si>
  <si>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</si>
  <si>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</si>
  <si>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</si>
  <si>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</si>
  <si>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</si>
  <si>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</si>
  <si>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</si>
  <si>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</si>
  <si>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</si>
  <si>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</si>
  <si>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</si>
  <si>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</si>
  <si>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</si>
  <si>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</si>
  <si>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</si>
  <si>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</si>
  <si>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</si>
  <si>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</si>
  <si>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</si>
  <si>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</si>
  <si>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</si>
  <si>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</si>
  <si>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</si>
  <si>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</si>
  <si>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</si>
  <si>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</si>
  <si>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</si>
  <si>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</si>
  <si>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</si>
  <si>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</si>
  <si>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</si>
  <si>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</si>
  <si>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</si>
  <si>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</si>
  <si>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</si>
  <si>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</si>
  <si>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</si>
  <si>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</si>
  <si>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</si>
  <si>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</si>
  <si>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</si>
  <si>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</si>
  <si>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</si>
  <si>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</si>
  <si>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</si>
  <si>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</si>
  <si>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</si>
  <si>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</si>
  <si>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</si>
  <si>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</si>
  <si>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</si>
  <si>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</si>
  <si>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</si>
  <si>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</si>
  <si>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</si>
  <si>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</si>
  <si>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</si>
  <si>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</si>
  <si>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</si>
  <si>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</si>
  <si>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</si>
  <si>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</si>
  <si>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</si>
  <si>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</si>
  <si>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</si>
  <si>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</si>
  <si>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</si>
  <si>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</si>
  <si>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</si>
  <si>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</si>
  <si>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</si>
  <si>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</si>
  <si>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</si>
  <si>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</si>
  <si>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</si>
  <si>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</si>
  <si>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</si>
  <si>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</si>
  <si>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</si>
  <si>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</si>
  <si>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</si>
  <si>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</si>
  <si>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</si>
  <si>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</si>
  <si>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</si>
  <si>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</si>
  <si>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</si>
  <si>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</si>
  <si>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</si>
  <si>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</si>
  <si>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</si>
  <si>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</si>
  <si>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</si>
  <si>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</si>
  <si>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</si>
  <si>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</si>
  <si>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</si>
  <si>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</si>
  <si>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</si>
  <si>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</si>
  <si>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</si>
  <si>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</si>
  <si>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</si>
  <si>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</si>
  <si>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</si>
  <si>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</si>
  <si>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</si>
  <si>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</si>
  <si>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</si>
  <si>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</si>
  <si>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</si>
  <si>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</si>
  <si>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</si>
  <si>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</si>
  <si>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</si>
  <si>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</si>
  <si>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</si>
  <si>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</si>
  <si>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</si>
  <si>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</si>
  <si>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</si>
  <si>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</si>
  <si>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</si>
  <si>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</si>
  <si>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</si>
  <si>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</si>
  <si>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</si>
  <si>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</si>
  <si>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</si>
  <si>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</si>
  <si>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</si>
  <si>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</si>
  <si>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</si>
  <si>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</si>
  <si>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</si>
  <si>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</si>
  <si>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</si>
  <si>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</si>
  <si>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</si>
  <si>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</si>
  <si>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</si>
  <si>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</si>
  <si>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</si>
  <si>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</si>
  <si>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</si>
  <si>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</si>
  <si>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</si>
  <si>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</si>
  <si>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</si>
  <si>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</si>
  <si>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</si>
  <si>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</si>
  <si>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</si>
  <si>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</si>
  <si>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</si>
  <si>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</si>
  <si>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</si>
  <si>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</si>
  <si>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</si>
  <si>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</si>
  <si>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</si>
  <si>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</si>
  <si>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</si>
  <si>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</si>
  <si>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</si>
  <si>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</si>
  <si>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</si>
  <si>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</si>
  <si>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</si>
  <si>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</si>
  <si>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</si>
  <si>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</si>
  <si>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</si>
  <si>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</si>
  <si>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</si>
  <si>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</si>
  <si>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</si>
  <si>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</si>
  <si>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</si>
  <si>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</si>
  <si>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</si>
  <si>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</si>
  <si>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</si>
  <si>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</si>
  <si>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</si>
  <si>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</si>
  <si>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</si>
  <si>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</si>
  <si>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</si>
  <si>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</si>
  <si>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</si>
  <si>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</si>
  <si>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</si>
  <si>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</si>
  <si>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</si>
  <si>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</si>
  <si>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</si>
  <si>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</si>
  <si>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</si>
  <si>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</si>
  <si>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</si>
  <si>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</si>
  <si>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</si>
  <si>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</si>
  <si>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</si>
  <si>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</si>
  <si>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</si>
  <si>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</si>
  <si>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</si>
  <si>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</si>
  <si>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</si>
  <si>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</si>
  <si>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</si>
  <si>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</si>
  <si>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</si>
  <si>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</si>
  <si>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</si>
  <si>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</si>
  <si>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</si>
  <si>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</si>
  <si>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</si>
  <si>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</si>
  <si>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</si>
  <si>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</si>
  <si>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</si>
  <si>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</si>
  <si>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</si>
  <si>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</si>
  <si>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</si>
  <si>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</si>
  <si>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</si>
  <si>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</si>
  <si>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</si>
  <si>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</si>
  <si>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</si>
  <si>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</si>
  <si>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</si>
  <si>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</si>
  <si>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</si>
  <si>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</si>
  <si>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</si>
  <si>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</si>
  <si>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</si>
  <si>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</si>
  <si>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</si>
  <si>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</si>
  <si>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</si>
  <si>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</si>
  <si>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</si>
  <si>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</si>
  <si>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</si>
  <si>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</si>
  <si>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</si>
  <si>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</si>
  <si>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</si>
  <si>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</si>
  <si>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</si>
  <si>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</si>
  <si>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</si>
  <si>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</si>
  <si>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</si>
  <si>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</si>
  <si>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</si>
  <si>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</si>
  <si>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</si>
  <si>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</si>
  <si>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</si>
  <si>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</si>
  <si>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</si>
  <si>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</si>
  <si>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</si>
  <si>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</si>
  <si>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</si>
  <si>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</si>
  <si>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</si>
  <si>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</si>
  <si>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</si>
  <si>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</si>
  <si>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</si>
  <si>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</si>
  <si>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</si>
  <si>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</si>
  <si>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</si>
  <si>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</si>
  <si>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</si>
  <si>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</si>
  <si>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</si>
  <si>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</si>
  <si>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</si>
  <si>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</si>
  <si>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</si>
  <si>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</si>
  <si>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</si>
  <si>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</si>
  <si>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</si>
  <si>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</si>
  <si>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</si>
  <si>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</si>
  <si>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</si>
  <si>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</si>
  <si>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</si>
  <si>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</si>
  <si>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</si>
  <si>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</si>
  <si>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</si>
  <si>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</si>
  <si>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</si>
  <si>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</si>
  <si>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</si>
  <si>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</si>
  <si>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</si>
  <si>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</si>
  <si>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</si>
  <si>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</si>
  <si>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</si>
  <si>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</si>
  <si>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</si>
  <si>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</si>
  <si>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</si>
  <si>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</si>
  <si>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</si>
  <si>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</si>
  <si>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</si>
  <si>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</si>
  <si>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</si>
  <si>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</si>
  <si>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</si>
  <si>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</si>
  <si>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</si>
  <si>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</si>
  <si>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</si>
  <si>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</si>
  <si>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</si>
  <si>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</si>
  <si>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</si>
  <si>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</si>
  <si>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</si>
  <si>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</si>
  <si>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</si>
  <si>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</si>
  <si>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</si>
  <si>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</si>
  <si>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</si>
  <si>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</si>
  <si>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</si>
  <si>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</si>
  <si>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</si>
  <si>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</si>
  <si>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</si>
  <si>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</si>
  <si>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</si>
  <si>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</si>
  <si>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</si>
  <si>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</si>
  <si>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</si>
  <si>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</si>
  <si>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</si>
  <si>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</si>
  <si>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</si>
  <si>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</si>
  <si>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</si>
  <si>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</si>
  <si>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</si>
  <si>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</si>
  <si>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</si>
  <si>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</si>
  <si>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</si>
  <si>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</si>
  <si>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</si>
  <si>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</si>
  <si>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</si>
  <si>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</si>
  <si>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</si>
  <si>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</si>
  <si>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</si>
  <si>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</si>
  <si>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</si>
  <si>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</si>
  <si>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</si>
  <si>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</si>
  <si>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</si>
  <si>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</si>
  <si>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</si>
  <si>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</si>
  <si>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</si>
  <si>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</si>
  <si>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</si>
  <si>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</si>
  <si>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</si>
  <si>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</si>
  <si>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</si>
  <si>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</si>
  <si>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</si>
  <si>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</si>
  <si>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</si>
  <si>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</si>
  <si>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</si>
  <si>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</si>
  <si>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</si>
  <si>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</si>
  <si>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</si>
  <si>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</si>
  <si>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</si>
  <si>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</si>
  <si>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</si>
  <si>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</si>
  <si>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</si>
  <si>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</si>
  <si>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</si>
  <si>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</si>
  <si>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</si>
  <si>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</si>
  <si>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</si>
  <si>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</si>
  <si>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</si>
  <si>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</si>
  <si>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</si>
  <si>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</si>
  <si>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</si>
  <si>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</si>
  <si>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</si>
  <si>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</si>
  <si>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</si>
  <si>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</si>
  <si>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</si>
  <si>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</si>
  <si>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</si>
  <si>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</si>
  <si>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</si>
  <si>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</si>
  <si>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</si>
  <si>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</si>
  <si>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</si>
  <si>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</si>
  <si>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</si>
  <si>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</si>
  <si>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</si>
  <si>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</si>
  <si>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</si>
  <si>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</si>
  <si>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</si>
  <si>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</si>
  <si>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</si>
  <si>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</si>
  <si>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</si>
  <si>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</si>
  <si>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</si>
  <si>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</si>
  <si>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</si>
  <si>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</si>
  <si>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</si>
  <si>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</si>
  <si>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</si>
  <si>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</si>
  <si>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</si>
  <si>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</si>
  <si>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</si>
  <si>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</si>
  <si>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</si>
  <si>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</si>
  <si>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</si>
  <si>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</si>
  <si>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</si>
  <si>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</si>
  <si>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</si>
  <si>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</si>
  <si>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</si>
  <si>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</si>
  <si>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</si>
  <si>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</si>
  <si>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</si>
  <si>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</si>
  <si>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</si>
  <si>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</si>
  <si>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</si>
  <si>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</si>
  <si>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</si>
  <si>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</si>
  <si>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</si>
  <si>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</si>
  <si>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</si>
  <si>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</si>
  <si>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</si>
  <si>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</si>
  <si>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</si>
  <si>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</si>
  <si>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</si>
  <si>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</si>
  <si>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</si>
  <si>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</si>
  <si>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</si>
  <si>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</si>
  <si>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</si>
  <si>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</si>
  <si>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</si>
  <si>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</si>
  <si>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</si>
  <si>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</si>
  <si>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</si>
  <si>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</si>
  <si>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</si>
  <si>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</si>
  <si>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</si>
  <si>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</si>
  <si>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</si>
  <si>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</si>
  <si>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</si>
  <si>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</si>
  <si>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</si>
  <si>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</si>
  <si>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</si>
  <si>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</si>
  <si>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</si>
  <si>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</si>
  <si>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</si>
  <si>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</si>
  <si>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</si>
  <si>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</si>
  <si>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</si>
  <si>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</si>
  <si>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</si>
  <si>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</si>
  <si>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</si>
  <si>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</si>
  <si>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</si>
  <si>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</si>
  <si>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</si>
  <si>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</si>
  <si>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</si>
  <si>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</si>
  <si>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</si>
  <si>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</si>
  <si>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</si>
  <si>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</si>
  <si>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</si>
  <si>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In a scenario limiting global warming to 1.5 °C, Virginia would need to cut its industrial emissions by about 30% of 2005 levels.</t>
  </si>
  <si>
    <t>In a scenario limiting global warming to 1.5 °C, Virginia would need to cut its CO2e emissions (excluding land use) by about 53% of 2005 levels.</t>
  </si>
  <si>
    <t>In a scenario limiting global warming to 1.5 °C, Virginia would need to cut its CO2e emissions (including land use) by about 62% of 2005 levels.</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</si>
  <si>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Any value beyond 100% woul drequire transformational solutions.</t>
  </si>
  <si>
    <t>Zero Emission Building Standard</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</si>
  <si>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</si>
  <si>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</si>
  <si>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</si>
  <si>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</si>
  <si>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</si>
  <si>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</si>
  <si>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</si>
  <si>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</si>
  <si>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</si>
  <si>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</si>
  <si>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</si>
  <si>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</si>
  <si>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</si>
  <si>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</si>
  <si>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</si>
  <si>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</si>
  <si>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</si>
  <si>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</si>
  <si>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</si>
  <si>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**Description:** This policy specifies electric power capacity construction specified by legislation. // **Guidance for setting values:** The Virginia Clean Economy Act (2020) requires a minimum of 5,200 MW of offshore wind are built before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</si>
</sst>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7">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49" fontId="0" fillId="39" borderId="72" xfId="0" applyNumberFormat="1" applyFill="1" applyBorder="1" applyAlignment="1">
      <alignment wrapText="1"/>
    </xf>
    <xf numFmtId="9" fontId="0" fillId="39" borderId="0" xfId="0" applyNumberFormat="1" applyFont="1" applyFill="1" applyBorder="1" applyAlignment="1">
      <alignment wrapText="1"/>
    </xf>
    <xf numFmtId="0" fontId="3" fillId="39" borderId="0" xfId="0" applyNumberFormat="1" applyFont="1" applyFill="1" applyBorder="1" applyAlignment="1">
      <alignment wrapText="1"/>
    </xf>
    <xf numFmtId="0" fontId="0" fillId="39" borderId="0" xfId="0" applyNumberFormat="1" applyFont="1" applyFill="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FB05"/>
      <color rgb="FFFFFF00"/>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A35" sqref="A35"/>
    </sheetView>
  </sheetViews>
  <sheetFormatPr defaultColWidth="8.86328125" defaultRowHeight="14.25"/>
  <cols>
    <col min="1" max="1" width="28.73046875" style="10" customWidth="1"/>
    <col min="2" max="2" width="24.3984375" style="10" customWidth="1"/>
    <col min="3" max="16384" width="8.86328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593</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28.5">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0"/>
  <sheetViews>
    <sheetView topLeftCell="N1" zoomScale="70" zoomScaleNormal="70" workbookViewId="0">
      <pane ySplit="1" topLeftCell="A215" activePane="bottomLeft" state="frozen"/>
      <selection pane="bottomLeft" activeCell="Q228" sqref="Q228"/>
    </sheetView>
  </sheetViews>
  <sheetFormatPr defaultColWidth="9.1328125" defaultRowHeight="14.25"/>
  <cols>
    <col min="1" max="1" width="18" style="81" customWidth="1"/>
    <col min="2" max="2" width="28.3984375" style="81" customWidth="1"/>
    <col min="3" max="3" width="28.3984375" style="355" customWidth="1"/>
    <col min="4" max="5" width="18.86328125" style="5" customWidth="1"/>
    <col min="6" max="7" width="23.1328125" style="5" customWidth="1"/>
    <col min="8" max="8" width="19.3984375" style="53" customWidth="1"/>
    <col min="9" max="9" width="21.265625" style="5" customWidth="1"/>
    <col min="10" max="10" width="21.265625" style="53" customWidth="1"/>
    <col min="11" max="11" width="16.86328125" style="5" customWidth="1"/>
    <col min="12" max="12" width="19" style="5" customWidth="1"/>
    <col min="13" max="14" width="19.1328125" style="2" customWidth="1"/>
    <col min="15" max="15" width="28.3984375" style="5" customWidth="1"/>
    <col min="16" max="16" width="117.265625" style="5" customWidth="1"/>
    <col min="17" max="17" width="52.3984375" style="5" customWidth="1"/>
    <col min="18" max="18" width="43.3984375" style="402" customWidth="1"/>
    <col min="19" max="19" width="47.86328125" style="8" customWidth="1"/>
    <col min="20" max="20" width="37.265625" style="8" customWidth="1"/>
    <col min="21" max="16384" width="9.1328125" style="5"/>
  </cols>
  <sheetData>
    <row r="1" spans="1:20" ht="28.5">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57">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57">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57">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57">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57">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57">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57">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57">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28.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28.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57">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57">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57">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57">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57">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57">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57">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57">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28.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28.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57">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28.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57">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28.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28.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28.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28.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28.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28.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28.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57">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57">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57">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57">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57">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28.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57">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57">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28.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28.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57">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57">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57">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57">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57">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28.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57">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57">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28.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28.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57">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57">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57">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57">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57">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57">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57">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57">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28.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28.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28.25">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3567</v>
      </c>
    </row>
    <row r="63" spans="1:20" s="3" customFormat="1" ht="85.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71.25">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85.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71.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85.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85.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85.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99.7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3551</v>
      </c>
      <c r="T70" s="11"/>
    </row>
    <row r="71" spans="1:20" s="3" customFormat="1" ht="99.75">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3552</v>
      </c>
      <c r="T71" s="11"/>
    </row>
    <row r="72" spans="1:20" s="3" customFormat="1" ht="99.75">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28.2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85.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28.5">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71.25">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3553</v>
      </c>
      <c r="T76" s="11"/>
    </row>
    <row r="77" spans="1:20" s="81" customFormat="1">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85.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99.75">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99.75">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1.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99.75">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99.75">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28.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99.75">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99.7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99.7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99.7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57">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57">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1.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1.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57">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71.25">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28.5">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28.5">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57">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99.75">
      <c r="A114" s="346" t="s">
        <v>4</v>
      </c>
      <c r="B114" s="346" t="s">
        <v>12</v>
      </c>
      <c r="C114" s="346" t="s">
        <v>335</v>
      </c>
      <c r="D114" s="56" t="s">
        <v>51</v>
      </c>
      <c r="E114" s="56"/>
      <c r="F114" s="56" t="s">
        <v>501</v>
      </c>
      <c r="G114" s="56"/>
      <c r="H114" s="57">
        <v>8</v>
      </c>
      <c r="I114" s="56" t="s">
        <v>49</v>
      </c>
      <c r="J114" s="79" t="s">
        <v>12</v>
      </c>
      <c r="K114" s="79" t="s">
        <v>2444</v>
      </c>
      <c r="L114" s="63">
        <v>0</v>
      </c>
      <c r="M114" s="460">
        <v>4</v>
      </c>
      <c r="N114" s="63">
        <v>0.01</v>
      </c>
      <c r="O114" s="56" t="s">
        <v>40</v>
      </c>
      <c r="P114" s="459" t="s">
        <v>3587</v>
      </c>
      <c r="Q114" s="56" t="s">
        <v>219</v>
      </c>
      <c r="R114" s="407" t="s">
        <v>220</v>
      </c>
      <c r="S114" s="453" t="s">
        <v>502</v>
      </c>
      <c r="T114" s="56"/>
    </row>
    <row r="115" spans="1:20" ht="57">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4</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1.25">
      <c r="A116" s="346" t="s">
        <v>78</v>
      </c>
      <c r="B116" s="462" t="s">
        <v>3588</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3506</v>
      </c>
      <c r="Q116" s="56" t="s">
        <v>221</v>
      </c>
      <c r="R116" s="407" t="s">
        <v>222</v>
      </c>
      <c r="S116" s="400" t="s">
        <v>3554</v>
      </c>
      <c r="T116" s="56"/>
    </row>
    <row r="117" spans="1:20" ht="28.5">
      <c r="A117" s="77" t="str">
        <f>A$116</f>
        <v>Buildings and Appliances</v>
      </c>
      <c r="B117" s="461" t="str">
        <f t="shared" ref="B117:C129" si="29">B$116</f>
        <v>Zero Emission Building Standard</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28.5">
      <c r="A118" s="77" t="str">
        <f t="shared" ref="A118:C130" si="30">A$116</f>
        <v>Buildings and Appliances</v>
      </c>
      <c r="B118" s="461" t="str">
        <f t="shared" si="29"/>
        <v>Zero Emission Building Standard</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2.75">
      <c r="A119" s="77" t="str">
        <f t="shared" si="30"/>
        <v>Buildings and Appliances</v>
      </c>
      <c r="B119" s="461" t="str">
        <f t="shared" si="29"/>
        <v>Zero Emission Building Standard</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3507</v>
      </c>
      <c r="Q119" s="61" t="str">
        <f t="shared" si="32"/>
        <v>buildings-sector-main.html#component-elec</v>
      </c>
      <c r="R119" s="409" t="str">
        <f t="shared" ref="R119:R121" si="33">R$116</f>
        <v>building-component-electrification.html</v>
      </c>
      <c r="S119" s="454"/>
      <c r="T119" s="61"/>
    </row>
    <row r="120" spans="1:20" ht="42.75">
      <c r="A120" s="77" t="str">
        <f t="shared" si="30"/>
        <v>Buildings and Appliances</v>
      </c>
      <c r="B120" s="461" t="str">
        <f t="shared" si="29"/>
        <v>Zero Emission Building Standard</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3508</v>
      </c>
      <c r="Q120" s="61" t="str">
        <f t="shared" si="32"/>
        <v>buildings-sector-main.html#component-elec</v>
      </c>
      <c r="R120" s="409" t="str">
        <f t="shared" si="33"/>
        <v>building-component-electrification.html</v>
      </c>
      <c r="S120" s="455"/>
      <c r="T120" s="61"/>
    </row>
    <row r="121" spans="1:20" ht="42.75">
      <c r="A121" s="77" t="str">
        <f t="shared" si="30"/>
        <v>Buildings and Appliances</v>
      </c>
      <c r="B121" s="461" t="str">
        <f t="shared" si="29"/>
        <v>Zero Emission Building Standard</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3509</v>
      </c>
      <c r="Q121" s="61" t="str">
        <f t="shared" si="32"/>
        <v>buildings-sector-main.html#component-elec</v>
      </c>
      <c r="R121" s="409" t="str">
        <f t="shared" si="33"/>
        <v>building-component-electrification.html</v>
      </c>
      <c r="S121" s="454"/>
      <c r="T121" s="61"/>
    </row>
    <row r="122" spans="1:20" ht="28.5">
      <c r="A122" s="77" t="str">
        <f t="shared" si="30"/>
        <v>Buildings and Appliances</v>
      </c>
      <c r="B122" s="461" t="str">
        <f t="shared" si="29"/>
        <v>Zero Emission Building Standard</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28.5">
      <c r="A123" s="77" t="str">
        <f t="shared" si="30"/>
        <v>Buildings and Appliances</v>
      </c>
      <c r="B123" s="461" t="str">
        <f t="shared" si="29"/>
        <v>Zero Emission Building Standard</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2.75">
      <c r="A124" s="77" t="str">
        <f t="shared" si="30"/>
        <v>Buildings and Appliances</v>
      </c>
      <c r="B124" s="461" t="str">
        <f t="shared" si="29"/>
        <v>Zero Emission Building Standard</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3510</v>
      </c>
      <c r="Q124" s="61" t="str">
        <f t="shared" ref="Q124:R126" si="35">Q$116</f>
        <v>buildings-sector-main.html#component-elec</v>
      </c>
      <c r="R124" s="409" t="str">
        <f t="shared" si="35"/>
        <v>building-component-electrification.html</v>
      </c>
      <c r="S124" s="454"/>
      <c r="T124" s="61"/>
    </row>
    <row r="125" spans="1:20" ht="42.75">
      <c r="A125" s="77" t="str">
        <f t="shared" si="30"/>
        <v>Buildings and Appliances</v>
      </c>
      <c r="B125" s="461" t="str">
        <f t="shared" si="29"/>
        <v>Zero Emission Building Standard</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3511</v>
      </c>
      <c r="Q125" s="61" t="str">
        <f t="shared" si="35"/>
        <v>buildings-sector-main.html#component-elec</v>
      </c>
      <c r="R125" s="409" t="str">
        <f t="shared" si="35"/>
        <v>building-component-electrification.html</v>
      </c>
      <c r="S125" s="455"/>
      <c r="T125" s="61"/>
    </row>
    <row r="126" spans="1:20" ht="42.75">
      <c r="A126" s="77" t="str">
        <f t="shared" si="30"/>
        <v>Buildings and Appliances</v>
      </c>
      <c r="B126" s="461" t="str">
        <f t="shared" si="29"/>
        <v>Zero Emission Building Standard</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3512</v>
      </c>
      <c r="Q126" s="61" t="str">
        <f t="shared" si="35"/>
        <v>buildings-sector-main.html#component-elec</v>
      </c>
      <c r="R126" s="409" t="str">
        <f t="shared" si="35"/>
        <v>building-component-electrification.html</v>
      </c>
      <c r="S126" s="454" t="s">
        <v>3555</v>
      </c>
      <c r="T126" s="61"/>
    </row>
    <row r="127" spans="1:20" ht="28.5">
      <c r="A127" s="77" t="str">
        <f t="shared" si="30"/>
        <v>Buildings and Appliances</v>
      </c>
      <c r="B127" s="461" t="str">
        <f t="shared" si="29"/>
        <v>Zero Emission Building Standard</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28.5">
      <c r="A128" s="77" t="str">
        <f t="shared" si="30"/>
        <v>Buildings and Appliances</v>
      </c>
      <c r="B128" s="461" t="str">
        <f t="shared" si="29"/>
        <v>Zero Emission Building Standard</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2.75">
      <c r="A129" s="77" t="str">
        <f t="shared" si="30"/>
        <v>Buildings and Appliances</v>
      </c>
      <c r="B129" s="461" t="str">
        <f t="shared" si="29"/>
        <v>Zero Emission Building Standard</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3513</v>
      </c>
      <c r="Q129" s="61" t="str">
        <f t="shared" ref="Q129:R130" si="37">Q$116</f>
        <v>buildings-sector-main.html#component-elec</v>
      </c>
      <c r="R129" s="409" t="str">
        <f t="shared" si="37"/>
        <v>building-component-electrification.html</v>
      </c>
      <c r="S129" s="454" t="s">
        <v>3556</v>
      </c>
      <c r="T129" s="61"/>
    </row>
    <row r="130" spans="1:20" ht="42.75">
      <c r="A130" s="77" t="str">
        <f t="shared" si="30"/>
        <v>Buildings and Appliances</v>
      </c>
      <c r="B130" s="461" t="str">
        <f t="shared" si="30"/>
        <v>Zero Emission Building Standard</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3514</v>
      </c>
      <c r="Q130" s="61" t="str">
        <f t="shared" si="37"/>
        <v>buildings-sector-main.html#component-elec</v>
      </c>
      <c r="R130" s="409" t="str">
        <f t="shared" si="37"/>
        <v>building-component-electrification.html</v>
      </c>
      <c r="S130" s="454" t="s">
        <v>3557</v>
      </c>
      <c r="T130" s="61"/>
    </row>
    <row r="131" spans="1:20" s="6" customFormat="1" ht="99.75">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59" t="s">
        <v>3589</v>
      </c>
      <c r="Q131" s="56" t="s">
        <v>223</v>
      </c>
      <c r="R131" s="407" t="s">
        <v>224</v>
      </c>
      <c r="S131" s="439" t="s">
        <v>169</v>
      </c>
      <c r="T131" s="56" t="s">
        <v>488</v>
      </c>
    </row>
    <row r="132" spans="1:20" s="6" customFormat="1" ht="99.75">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59" t="s">
        <v>3590</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99.75">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59" t="s">
        <v>3591</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99.75">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59" t="s">
        <v>3592</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99.75">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59" t="s">
        <v>3593</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99.75">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59" t="s">
        <v>3594</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99.75">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59" t="s">
        <v>3595</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99.75">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59" t="s">
        <v>3596</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99.75">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59" t="s">
        <v>3597</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99.75">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59" t="s">
        <v>3598</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99.75">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59" t="s">
        <v>3599</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99.75">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59" t="s">
        <v>3600</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99.75">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59" t="s">
        <v>3601</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99.75">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59" t="s">
        <v>3602</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99.75">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59" t="s">
        <v>3603</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99.75">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59" t="s">
        <v>3604</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99.75">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59" t="s">
        <v>3605</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99.75">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59" t="s">
        <v>3606</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7">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99.75">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42.75">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2.7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57">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57">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57">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2.7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3515</v>
      </c>
      <c r="Q156" s="56" t="s">
        <v>231</v>
      </c>
      <c r="R156" s="407" t="s">
        <v>232</v>
      </c>
      <c r="S156" s="452" t="s">
        <v>3558</v>
      </c>
      <c r="T156" s="58"/>
    </row>
    <row r="157" spans="1:20" s="6" customFormat="1" ht="28.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28.5">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28.5">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28.5">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28.5">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28.5">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3516</v>
      </c>
      <c r="Q162" s="56" t="s">
        <v>380</v>
      </c>
      <c r="R162" s="407" t="s">
        <v>381</v>
      </c>
      <c r="S162" s="452" t="s">
        <v>3559</v>
      </c>
      <c r="T162" s="11"/>
    </row>
    <row r="163" spans="1:20" s="6" customFormat="1" ht="28.5">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28.5">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28.5">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28.5">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28.5">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28.5">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28.5">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28.5">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28.5">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28.5">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28.5">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28.5">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28.5">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28.5">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28.5">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85.5">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3517</v>
      </c>
      <c r="Q178" s="56" t="s">
        <v>2753</v>
      </c>
      <c r="R178" s="407" t="s">
        <v>2754</v>
      </c>
      <c r="S178" s="444" t="s">
        <v>3560</v>
      </c>
      <c r="T178" s="56"/>
    </row>
    <row r="179" spans="1:20" s="3" customFormat="1" ht="42.7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3572</v>
      </c>
      <c r="Q179" s="56" t="s">
        <v>307</v>
      </c>
      <c r="R179" s="407" t="s">
        <v>309</v>
      </c>
      <c r="S179" s="444" t="s">
        <v>3561</v>
      </c>
      <c r="T179" s="11"/>
    </row>
    <row r="180" spans="1:20" s="3" customFormat="1" ht="42.7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3573</v>
      </c>
      <c r="Q180" s="56" t="s">
        <v>308</v>
      </c>
      <c r="R180" s="407" t="s">
        <v>309</v>
      </c>
      <c r="S180" s="444" t="s">
        <v>3561</v>
      </c>
      <c r="T180" s="11"/>
    </row>
    <row r="181" spans="1:20" s="3" customFormat="1" ht="42.7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2.7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2.7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2.7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2.7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28.5">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2.7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28.5">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2.7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28.5">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28.5">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28.5">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28.5">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28.5">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28.5">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2.7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57">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3574</v>
      </c>
      <c r="Q197" s="56" t="s">
        <v>233</v>
      </c>
      <c r="R197" s="407" t="s">
        <v>234</v>
      </c>
      <c r="S197" s="439" t="s">
        <v>175</v>
      </c>
      <c r="T197" s="56"/>
    </row>
    <row r="198" spans="1:20" ht="114">
      <c r="A198" s="346" t="s">
        <v>8</v>
      </c>
      <c r="B198" s="346" t="s">
        <v>139</v>
      </c>
      <c r="C198" s="346" t="s">
        <v>138</v>
      </c>
      <c r="D198" s="56" t="s">
        <v>511</v>
      </c>
      <c r="E198" s="56"/>
      <c r="F198" s="56" t="s">
        <v>510</v>
      </c>
      <c r="G198" s="56"/>
      <c r="H198" s="57">
        <v>31</v>
      </c>
      <c r="I198" s="56" t="s">
        <v>49</v>
      </c>
      <c r="J198" s="79" t="s">
        <v>139</v>
      </c>
      <c r="K198" s="79" t="s">
        <v>2431</v>
      </c>
      <c r="L198" s="73">
        <v>0</v>
      </c>
      <c r="M198" s="465">
        <v>3500</v>
      </c>
      <c r="N198" s="465">
        <v>100</v>
      </c>
      <c r="O198" s="56" t="s">
        <v>211</v>
      </c>
      <c r="P198" s="441" t="s">
        <v>3518</v>
      </c>
      <c r="Q198" s="56" t="s">
        <v>235</v>
      </c>
      <c r="R198" s="407" t="s">
        <v>236</v>
      </c>
      <c r="S198" s="439" t="s">
        <v>170</v>
      </c>
      <c r="T198" s="56" t="s">
        <v>212</v>
      </c>
    </row>
    <row r="199" spans="1:20" ht="42.7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
        <v>10000</v>
      </c>
      <c r="N199" s="466">
        <v>100</v>
      </c>
      <c r="O199" s="56" t="s">
        <v>211</v>
      </c>
      <c r="P199" s="441" t="s">
        <v>3575</v>
      </c>
      <c r="Q199" s="56"/>
      <c r="R199" s="407"/>
      <c r="S199" s="439"/>
      <c r="T199" s="56"/>
    </row>
    <row r="200" spans="1:20" ht="42.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3500</v>
      </c>
      <c r="N200" s="69">
        <f>N$198</f>
        <v>100</v>
      </c>
      <c r="O200" s="58" t="str">
        <f>O$198</f>
        <v>MW/year</v>
      </c>
      <c r="P200" s="441" t="s">
        <v>3571</v>
      </c>
      <c r="Q200" s="56" t="s">
        <v>235</v>
      </c>
      <c r="R200" s="407" t="s">
        <v>236</v>
      </c>
      <c r="S200" s="439" t="s">
        <v>175</v>
      </c>
      <c r="T200" s="56"/>
    </row>
    <row r="201" spans="1:20" ht="42.7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2.7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2.7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2.7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2.7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3576</v>
      </c>
      <c r="Q205" s="56" t="s">
        <v>235</v>
      </c>
      <c r="R205" s="407" t="s">
        <v>236</v>
      </c>
      <c r="S205" s="439"/>
      <c r="T205" s="56"/>
    </row>
    <row r="206" spans="1:20" ht="42.7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2.7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2.7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v>593</v>
      </c>
      <c r="I208" s="56" t="s">
        <v>49</v>
      </c>
      <c r="J208" s="77" t="str">
        <f t="shared" si="62"/>
        <v>Early Retirement of Power Plants</v>
      </c>
      <c r="K208" s="69" t="str">
        <f t="shared" si="62"/>
        <v>elec early retirement</v>
      </c>
      <c r="L208" s="73"/>
      <c r="M208" s="73"/>
      <c r="N208" s="73"/>
      <c r="O208" s="56"/>
      <c r="P208" s="463" t="s">
        <v>3607</v>
      </c>
      <c r="Q208" s="56" t="s">
        <v>235</v>
      </c>
      <c r="R208" s="407" t="s">
        <v>236</v>
      </c>
      <c r="S208" s="439"/>
      <c r="T208" s="56"/>
    </row>
    <row r="209" spans="1:20" ht="42.7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2.7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2.7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2.7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2.7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14">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3577</v>
      </c>
      <c r="Q214" s="56" t="s">
        <v>237</v>
      </c>
      <c r="R214" s="407" t="s">
        <v>238</v>
      </c>
      <c r="S214" s="439" t="s">
        <v>3562</v>
      </c>
      <c r="T214" s="56" t="s">
        <v>171</v>
      </c>
    </row>
    <row r="215" spans="1:20" ht="57">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3519</v>
      </c>
      <c r="Q215" s="56" t="s">
        <v>239</v>
      </c>
      <c r="R215" s="407" t="s">
        <v>240</v>
      </c>
      <c r="S215" s="439" t="s">
        <v>172</v>
      </c>
      <c r="T215" s="56" t="s">
        <v>458</v>
      </c>
    </row>
    <row r="216" spans="1:20" s="6" customFormat="1" ht="28.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28.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28.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28.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28.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28.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28.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28.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28.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28.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28.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28.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28.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v>592</v>
      </c>
      <c r="I228" s="56" t="s">
        <v>49</v>
      </c>
      <c r="J228" s="77" t="str">
        <f t="shared" si="64"/>
        <v>Non BAU Mandated Capacity Construction</v>
      </c>
      <c r="K228" s="338"/>
      <c r="L228" s="68">
        <v>0</v>
      </c>
      <c r="M228" s="68">
        <v>1</v>
      </c>
      <c r="N228" s="69">
        <f t="shared" ref="N228:O228" si="65">N$162</f>
        <v>1</v>
      </c>
      <c r="O228" s="58" t="str">
        <f t="shared" si="65"/>
        <v>on/off</v>
      </c>
      <c r="P228" s="459" t="s">
        <v>3608</v>
      </c>
      <c r="Q228" s="464" t="s">
        <v>241</v>
      </c>
      <c r="R228" s="464"/>
      <c r="S228" s="456"/>
      <c r="T228" s="58"/>
    </row>
    <row r="229" spans="1:20" s="6" customFormat="1" ht="28.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28.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28.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28.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85.5">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28.5">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28.5">
      <c r="A235" s="339" t="str">
        <f t="shared" ref="A235:C264" si="66">A$234</f>
        <v>Electricity Supply</v>
      </c>
      <c r="B235" s="339" t="str">
        <f t="shared" si="66"/>
        <v>Reduce Plant Downtime</v>
      </c>
      <c r="C235" s="339" t="str">
        <f t="shared" si="66"/>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28.5">
      <c r="A236" s="339" t="str">
        <f t="shared" si="66"/>
        <v>Electricity Supply</v>
      </c>
      <c r="B236" s="339" t="str">
        <f t="shared" si="66"/>
        <v>Reduce Plant Downtime</v>
      </c>
      <c r="C236" s="339" t="str">
        <f t="shared" si="66"/>
        <v>Percentage Reduction in Plant Downtime</v>
      </c>
      <c r="D236" s="11" t="s">
        <v>511</v>
      </c>
      <c r="E236" s="11" t="s">
        <v>288</v>
      </c>
      <c r="F236" s="56"/>
      <c r="G236" s="11"/>
      <c r="H236" s="59"/>
      <c r="I236" s="11" t="s">
        <v>50</v>
      </c>
      <c r="J236" s="339" t="str">
        <f t="shared" ref="J236:K268" si="67">J$234</f>
        <v>Reduce Plant Downtime</v>
      </c>
      <c r="K236" s="339" t="str">
        <f t="shared" si="67"/>
        <v>elec reduce plant downtime</v>
      </c>
      <c r="L236" s="72"/>
      <c r="M236" s="72"/>
      <c r="N236" s="72"/>
      <c r="O236" s="11"/>
      <c r="P236" s="444"/>
      <c r="Q236" s="11"/>
      <c r="R236" s="407"/>
      <c r="S236" s="444"/>
      <c r="T236" s="11"/>
    </row>
    <row r="237" spans="1:20" s="3" customFormat="1" ht="71.25">
      <c r="A237" s="339" t="str">
        <f t="shared" si="66"/>
        <v>Electricity Supply</v>
      </c>
      <c r="B237" s="339" t="str">
        <f t="shared" si="66"/>
        <v>Reduce Plant Downtime</v>
      </c>
      <c r="C237" s="339" t="str">
        <f t="shared" si="66"/>
        <v>Percentage Reduction in Plant Downtime</v>
      </c>
      <c r="D237" s="11" t="s">
        <v>345</v>
      </c>
      <c r="E237" s="11" t="s">
        <v>286</v>
      </c>
      <c r="F237" s="11" t="s">
        <v>341</v>
      </c>
      <c r="G237" s="11" t="s">
        <v>346</v>
      </c>
      <c r="H237" s="59">
        <v>141</v>
      </c>
      <c r="I237" s="11" t="s">
        <v>50</v>
      </c>
      <c r="J237" s="339" t="str">
        <f t="shared" si="67"/>
        <v>Reduce Plant Downtime</v>
      </c>
      <c r="K237" s="339" t="str">
        <f t="shared" si="67"/>
        <v>elec reduce plant downtime</v>
      </c>
      <c r="L237" s="66">
        <v>0</v>
      </c>
      <c r="M237" s="66">
        <v>0.6</v>
      </c>
      <c r="N237" s="66">
        <v>0.01</v>
      </c>
      <c r="O237" s="11" t="s">
        <v>289</v>
      </c>
      <c r="P237" s="439" t="s">
        <v>2757</v>
      </c>
      <c r="Q237" s="11" t="s">
        <v>2374</v>
      </c>
      <c r="R237" s="407" t="s">
        <v>290</v>
      </c>
      <c r="S237" s="444" t="s">
        <v>351</v>
      </c>
      <c r="T237" s="11"/>
    </row>
    <row r="238" spans="1:20" s="3" customFormat="1" ht="28.5">
      <c r="A238" s="339" t="str">
        <f t="shared" si="66"/>
        <v>Electricity Supply</v>
      </c>
      <c r="B238" s="339" t="str">
        <f t="shared" si="66"/>
        <v>Reduce Plant Downtime</v>
      </c>
      <c r="C238" s="339" t="str">
        <f t="shared" si="66"/>
        <v>Percentage Reduction in Plant Downtime</v>
      </c>
      <c r="D238" s="11" t="s">
        <v>345</v>
      </c>
      <c r="E238" s="11" t="s">
        <v>287</v>
      </c>
      <c r="F238" s="11"/>
      <c r="G238" s="11"/>
      <c r="H238" s="59"/>
      <c r="I238" s="11" t="s">
        <v>50</v>
      </c>
      <c r="J238" s="339" t="str">
        <f t="shared" si="67"/>
        <v>Reduce Plant Downtime</v>
      </c>
      <c r="K238" s="339" t="str">
        <f t="shared" si="67"/>
        <v>elec reduce plant downtime</v>
      </c>
      <c r="L238" s="66"/>
      <c r="M238" s="66"/>
      <c r="N238" s="66"/>
      <c r="O238" s="11"/>
      <c r="P238" s="439"/>
      <c r="Q238" s="11"/>
      <c r="R238" s="407"/>
      <c r="S238" s="444"/>
      <c r="T238" s="11"/>
    </row>
    <row r="239" spans="1:20" s="3" customFormat="1" ht="28.5">
      <c r="A239" s="339" t="str">
        <f t="shared" si="66"/>
        <v>Electricity Supply</v>
      </c>
      <c r="B239" s="339" t="str">
        <f t="shared" si="66"/>
        <v>Reduce Plant Downtime</v>
      </c>
      <c r="C239" s="339" t="str">
        <f t="shared" si="66"/>
        <v>Percentage Reduction in Plant Downtime</v>
      </c>
      <c r="D239" s="11" t="s">
        <v>345</v>
      </c>
      <c r="E239" s="11" t="s">
        <v>288</v>
      </c>
      <c r="F239" s="11"/>
      <c r="G239" s="11"/>
      <c r="H239" s="59"/>
      <c r="I239" s="11" t="s">
        <v>50</v>
      </c>
      <c r="J239" s="339" t="str">
        <f t="shared" si="67"/>
        <v>Reduce Plant Downtime</v>
      </c>
      <c r="K239" s="339" t="str">
        <f t="shared" si="67"/>
        <v>elec reduce plant downtime</v>
      </c>
      <c r="L239" s="72"/>
      <c r="M239" s="72"/>
      <c r="N239" s="72"/>
      <c r="O239" s="11"/>
      <c r="P239" s="444"/>
      <c r="Q239" s="11"/>
      <c r="R239" s="407"/>
      <c r="S239" s="444"/>
      <c r="T239" s="11"/>
    </row>
    <row r="240" spans="1:20" s="3" customFormat="1" ht="28.5">
      <c r="A240" s="339" t="str">
        <f t="shared" si="66"/>
        <v>Electricity Supply</v>
      </c>
      <c r="B240" s="339" t="str">
        <f t="shared" si="66"/>
        <v>Reduce Plant Downtime</v>
      </c>
      <c r="C240" s="339" t="str">
        <f t="shared" si="66"/>
        <v>Percentage Reduction in Plant Downtime</v>
      </c>
      <c r="D240" s="11" t="s">
        <v>84</v>
      </c>
      <c r="E240" s="11" t="s">
        <v>286</v>
      </c>
      <c r="F240" s="11"/>
      <c r="G240" s="11"/>
      <c r="H240" s="59"/>
      <c r="I240" s="11" t="s">
        <v>50</v>
      </c>
      <c r="J240" s="339" t="str">
        <f t="shared" si="67"/>
        <v>Reduce Plant Downtime</v>
      </c>
      <c r="K240" s="339" t="str">
        <f t="shared" si="67"/>
        <v>elec reduce plant downtime</v>
      </c>
      <c r="L240" s="72"/>
      <c r="M240" s="72"/>
      <c r="N240" s="72"/>
      <c r="O240" s="11"/>
      <c r="P240" s="444"/>
      <c r="Q240" s="11"/>
      <c r="R240" s="407"/>
      <c r="S240" s="444"/>
      <c r="T240" s="11"/>
    </row>
    <row r="241" spans="1:20" s="3" customFormat="1" ht="28.5">
      <c r="A241" s="339" t="str">
        <f t="shared" si="66"/>
        <v>Electricity Supply</v>
      </c>
      <c r="B241" s="339" t="str">
        <f t="shared" si="66"/>
        <v>Reduce Plant Downtime</v>
      </c>
      <c r="C241" s="339" t="str">
        <f t="shared" si="66"/>
        <v>Percentage Reduction in Plant Downtime</v>
      </c>
      <c r="D241" s="11" t="s">
        <v>84</v>
      </c>
      <c r="E241" s="11" t="s">
        <v>287</v>
      </c>
      <c r="F241" s="11"/>
      <c r="G241" s="11"/>
      <c r="H241" s="59"/>
      <c r="I241" s="11" t="s">
        <v>50</v>
      </c>
      <c r="J241" s="339" t="str">
        <f t="shared" si="67"/>
        <v>Reduce Plant Downtime</v>
      </c>
      <c r="K241" s="339" t="str">
        <f t="shared" si="67"/>
        <v>elec reduce plant downtime</v>
      </c>
      <c r="L241" s="72"/>
      <c r="M241" s="72"/>
      <c r="N241" s="72"/>
      <c r="O241" s="11"/>
      <c r="P241" s="444"/>
      <c r="Q241" s="11"/>
      <c r="R241" s="407"/>
      <c r="S241" s="444"/>
      <c r="T241" s="11"/>
    </row>
    <row r="242" spans="1:20" s="3" customFormat="1" ht="28.5">
      <c r="A242" s="339" t="str">
        <f t="shared" si="66"/>
        <v>Electricity Supply</v>
      </c>
      <c r="B242" s="339" t="str">
        <f t="shared" si="66"/>
        <v>Reduce Plant Downtime</v>
      </c>
      <c r="C242" s="339" t="str">
        <f t="shared" si="66"/>
        <v>Percentage Reduction in Plant Downtime</v>
      </c>
      <c r="D242" s="11" t="s">
        <v>84</v>
      </c>
      <c r="E242" s="11" t="s">
        <v>288</v>
      </c>
      <c r="F242" s="11"/>
      <c r="G242" s="11"/>
      <c r="H242" s="59"/>
      <c r="I242" s="11" t="s">
        <v>50</v>
      </c>
      <c r="J242" s="339" t="str">
        <f t="shared" si="67"/>
        <v>Reduce Plant Downtime</v>
      </c>
      <c r="K242" s="339" t="str">
        <f t="shared" si="67"/>
        <v>elec reduce plant downtime</v>
      </c>
      <c r="L242" s="72"/>
      <c r="M242" s="72"/>
      <c r="N242" s="72"/>
      <c r="O242" s="11"/>
      <c r="P242" s="444"/>
      <c r="Q242" s="11"/>
      <c r="R242" s="407"/>
      <c r="S242" s="444"/>
      <c r="T242" s="11"/>
    </row>
    <row r="243" spans="1:20" s="3" customFormat="1" ht="28.5">
      <c r="A243" s="339" t="str">
        <f t="shared" si="66"/>
        <v>Electricity Supply</v>
      </c>
      <c r="B243" s="339" t="str">
        <f t="shared" si="66"/>
        <v>Reduce Plant Downtime</v>
      </c>
      <c r="C243" s="339" t="str">
        <f t="shared" si="66"/>
        <v>Percentage Reduction in Plant Downtime</v>
      </c>
      <c r="D243" s="11" t="s">
        <v>85</v>
      </c>
      <c r="E243" s="11" t="s">
        <v>286</v>
      </c>
      <c r="F243" s="11"/>
      <c r="G243" s="11"/>
      <c r="H243" s="59"/>
      <c r="I243" s="11" t="s">
        <v>50</v>
      </c>
      <c r="J243" s="339" t="str">
        <f t="shared" si="67"/>
        <v>Reduce Plant Downtime</v>
      </c>
      <c r="K243" s="339" t="str">
        <f t="shared" si="67"/>
        <v>elec reduce plant downtime</v>
      </c>
      <c r="L243" s="72"/>
      <c r="M243" s="72"/>
      <c r="N243" s="72"/>
      <c r="O243" s="11"/>
      <c r="P243" s="444"/>
      <c r="Q243" s="11"/>
      <c r="R243" s="407"/>
      <c r="S243" s="444"/>
      <c r="T243" s="11"/>
    </row>
    <row r="244" spans="1:20" s="3" customFormat="1" ht="28.5">
      <c r="A244" s="339" t="str">
        <f t="shared" si="66"/>
        <v>Electricity Supply</v>
      </c>
      <c r="B244" s="339" t="str">
        <f t="shared" si="66"/>
        <v>Reduce Plant Downtime</v>
      </c>
      <c r="C244" s="339" t="str">
        <f t="shared" si="66"/>
        <v>Percentage Reduction in Plant Downtime</v>
      </c>
      <c r="D244" s="11" t="s">
        <v>85</v>
      </c>
      <c r="E244" s="11" t="s">
        <v>287</v>
      </c>
      <c r="F244" s="11"/>
      <c r="G244" s="11"/>
      <c r="H244" s="59"/>
      <c r="I244" s="11" t="s">
        <v>50</v>
      </c>
      <c r="J244" s="339" t="str">
        <f t="shared" si="67"/>
        <v>Reduce Plant Downtime</v>
      </c>
      <c r="K244" s="339" t="str">
        <f t="shared" si="67"/>
        <v>elec reduce plant downtime</v>
      </c>
      <c r="L244" s="72"/>
      <c r="M244" s="72"/>
      <c r="N244" s="72"/>
      <c r="O244" s="11"/>
      <c r="P244" s="444"/>
      <c r="Q244" s="11"/>
      <c r="R244" s="407"/>
      <c r="S244" s="444"/>
      <c r="T244" s="11"/>
    </row>
    <row r="245" spans="1:20" s="3" customFormat="1" ht="28.5">
      <c r="A245" s="339" t="str">
        <f t="shared" si="66"/>
        <v>Electricity Supply</v>
      </c>
      <c r="B245" s="339" t="str">
        <f t="shared" si="66"/>
        <v>Reduce Plant Downtime</v>
      </c>
      <c r="C245" s="339" t="str">
        <f t="shared" si="66"/>
        <v>Percentage Reduction in Plant Downtime</v>
      </c>
      <c r="D245" s="11" t="s">
        <v>85</v>
      </c>
      <c r="E245" s="11" t="s">
        <v>288</v>
      </c>
      <c r="F245" s="11"/>
      <c r="G245" s="11"/>
      <c r="H245" s="59"/>
      <c r="I245" s="11" t="s">
        <v>50</v>
      </c>
      <c r="J245" s="339" t="str">
        <f t="shared" si="67"/>
        <v>Reduce Plant Downtime</v>
      </c>
      <c r="K245" s="339" t="str">
        <f t="shared" si="67"/>
        <v>elec reduce plant downtime</v>
      </c>
      <c r="L245" s="72"/>
      <c r="M245" s="72"/>
      <c r="N245" s="72"/>
      <c r="O245" s="11"/>
      <c r="P245" s="444"/>
      <c r="Q245" s="11"/>
      <c r="R245" s="407"/>
      <c r="S245" s="444"/>
      <c r="T245" s="11"/>
    </row>
    <row r="246" spans="1:20" s="3" customFormat="1" ht="28.5">
      <c r="A246" s="339" t="str">
        <f t="shared" si="66"/>
        <v>Electricity Supply</v>
      </c>
      <c r="B246" s="339" t="str">
        <f t="shared" si="66"/>
        <v>Reduce Plant Downtime</v>
      </c>
      <c r="C246" s="339" t="str">
        <f t="shared" si="66"/>
        <v>Percentage Reduction in Plant Downtime</v>
      </c>
      <c r="D246" s="11" t="s">
        <v>512</v>
      </c>
      <c r="E246" s="11" t="s">
        <v>286</v>
      </c>
      <c r="F246" s="11"/>
      <c r="G246" s="11"/>
      <c r="H246" s="59"/>
      <c r="I246" s="11" t="s">
        <v>50</v>
      </c>
      <c r="J246" s="339" t="str">
        <f t="shared" si="67"/>
        <v>Reduce Plant Downtime</v>
      </c>
      <c r="K246" s="339" t="str">
        <f t="shared" si="67"/>
        <v>elec reduce plant downtime</v>
      </c>
      <c r="L246" s="72"/>
      <c r="M246" s="72"/>
      <c r="N246" s="72"/>
      <c r="O246" s="11"/>
      <c r="P246" s="444"/>
      <c r="Q246" s="11"/>
      <c r="R246" s="407"/>
      <c r="S246" s="444"/>
      <c r="T246" s="11"/>
    </row>
    <row r="247" spans="1:20" s="3" customFormat="1" ht="28.5">
      <c r="A247" s="339" t="str">
        <f t="shared" si="66"/>
        <v>Electricity Supply</v>
      </c>
      <c r="B247" s="339" t="str">
        <f t="shared" si="66"/>
        <v>Reduce Plant Downtime</v>
      </c>
      <c r="C247" s="339" t="str">
        <f t="shared" si="66"/>
        <v>Percentage Reduction in Plant Downtime</v>
      </c>
      <c r="D247" s="11" t="s">
        <v>512</v>
      </c>
      <c r="E247" s="11" t="s">
        <v>287</v>
      </c>
      <c r="F247" s="11"/>
      <c r="G247" s="11"/>
      <c r="H247" s="59"/>
      <c r="I247" s="11" t="s">
        <v>50</v>
      </c>
      <c r="J247" s="339" t="str">
        <f t="shared" si="67"/>
        <v>Reduce Plant Downtime</v>
      </c>
      <c r="K247" s="339" t="str">
        <f t="shared" si="67"/>
        <v>elec reduce plant downtime</v>
      </c>
      <c r="L247" s="72"/>
      <c r="M247" s="72"/>
      <c r="N247" s="72"/>
      <c r="O247" s="11"/>
      <c r="P247" s="444"/>
      <c r="Q247" s="11"/>
      <c r="R247" s="407"/>
      <c r="S247" s="444"/>
      <c r="T247" s="11"/>
    </row>
    <row r="248" spans="1:20" s="3" customFormat="1" ht="71.25">
      <c r="A248" s="339" t="str">
        <f t="shared" si="66"/>
        <v>Electricity Supply</v>
      </c>
      <c r="B248" s="339" t="str">
        <f t="shared" si="66"/>
        <v>Reduce Plant Downtime</v>
      </c>
      <c r="C248" s="339" t="str">
        <f t="shared" si="66"/>
        <v>Percentage Reduction in Plant Downtime</v>
      </c>
      <c r="D248" s="11" t="s">
        <v>512</v>
      </c>
      <c r="E248" s="11" t="s">
        <v>288</v>
      </c>
      <c r="F248" s="11" t="s">
        <v>352</v>
      </c>
      <c r="G248" s="11" t="s">
        <v>515</v>
      </c>
      <c r="H248" s="59">
        <v>143</v>
      </c>
      <c r="I248" s="11" t="s">
        <v>49</v>
      </c>
      <c r="J248" s="339" t="str">
        <f t="shared" si="67"/>
        <v>Reduce Plant Downtime</v>
      </c>
      <c r="K248" s="339" t="str">
        <f t="shared" si="67"/>
        <v>elec reduce plant downtime</v>
      </c>
      <c r="L248" s="66">
        <v>0</v>
      </c>
      <c r="M248" s="66">
        <v>0.25</v>
      </c>
      <c r="N248" s="66">
        <v>0.01</v>
      </c>
      <c r="O248" s="11" t="s">
        <v>289</v>
      </c>
      <c r="P248" s="439" t="s">
        <v>2758</v>
      </c>
      <c r="Q248" s="11" t="s">
        <v>2374</v>
      </c>
      <c r="R248" s="407" t="s">
        <v>290</v>
      </c>
      <c r="S248" s="444" t="s">
        <v>354</v>
      </c>
      <c r="T248" s="11"/>
    </row>
    <row r="249" spans="1:20" s="3" customFormat="1" ht="28.5">
      <c r="A249" s="339" t="str">
        <f t="shared" si="66"/>
        <v>Electricity Supply</v>
      </c>
      <c r="B249" s="339" t="str">
        <f t="shared" si="66"/>
        <v>Reduce Plant Downtime</v>
      </c>
      <c r="C249" s="339" t="str">
        <f t="shared" si="66"/>
        <v>Percentage Reduction in Plant Downtime</v>
      </c>
      <c r="D249" s="11" t="s">
        <v>86</v>
      </c>
      <c r="E249" s="11" t="s">
        <v>286</v>
      </c>
      <c r="F249" s="11"/>
      <c r="G249" s="11"/>
      <c r="H249" s="59"/>
      <c r="I249" s="11" t="s">
        <v>50</v>
      </c>
      <c r="J249" s="339" t="str">
        <f t="shared" si="67"/>
        <v>Reduce Plant Downtime</v>
      </c>
      <c r="K249" s="339" t="str">
        <f t="shared" si="67"/>
        <v>elec reduce plant downtime</v>
      </c>
      <c r="L249" s="72"/>
      <c r="M249" s="72"/>
      <c r="N249" s="72"/>
      <c r="O249" s="11"/>
      <c r="P249" s="444"/>
      <c r="Q249" s="11"/>
      <c r="R249" s="407"/>
      <c r="S249" s="444"/>
      <c r="T249" s="11"/>
    </row>
    <row r="250" spans="1:20" s="3" customFormat="1" ht="28.5">
      <c r="A250" s="339" t="str">
        <f t="shared" si="66"/>
        <v>Electricity Supply</v>
      </c>
      <c r="B250" s="339" t="str">
        <f t="shared" si="66"/>
        <v>Reduce Plant Downtime</v>
      </c>
      <c r="C250" s="339" t="str">
        <f t="shared" si="66"/>
        <v>Percentage Reduction in Plant Downtime</v>
      </c>
      <c r="D250" s="11" t="s">
        <v>86</v>
      </c>
      <c r="E250" s="11" t="s">
        <v>287</v>
      </c>
      <c r="F250" s="11"/>
      <c r="G250" s="11"/>
      <c r="H250" s="59"/>
      <c r="I250" s="11" t="s">
        <v>50</v>
      </c>
      <c r="J250" s="339" t="str">
        <f t="shared" si="67"/>
        <v>Reduce Plant Downtime</v>
      </c>
      <c r="K250" s="339" t="str">
        <f t="shared" si="67"/>
        <v>elec reduce plant downtime</v>
      </c>
      <c r="L250" s="72"/>
      <c r="M250" s="72"/>
      <c r="N250" s="72"/>
      <c r="O250" s="11"/>
      <c r="P250" s="444"/>
      <c r="Q250" s="11"/>
      <c r="R250" s="407"/>
      <c r="S250" s="444"/>
      <c r="T250" s="11"/>
    </row>
    <row r="251" spans="1:20" s="3" customFormat="1" ht="71.25">
      <c r="A251" s="339" t="str">
        <f t="shared" si="66"/>
        <v>Electricity Supply</v>
      </c>
      <c r="B251" s="339" t="str">
        <f t="shared" si="66"/>
        <v>Reduce Plant Downtime</v>
      </c>
      <c r="C251" s="339" t="str">
        <f t="shared" si="66"/>
        <v>Percentage Reduction in Plant Downtime</v>
      </c>
      <c r="D251" s="11" t="s">
        <v>86</v>
      </c>
      <c r="E251" s="11" t="s">
        <v>288</v>
      </c>
      <c r="F251" s="11" t="s">
        <v>352</v>
      </c>
      <c r="G251" s="11" t="s">
        <v>100</v>
      </c>
      <c r="H251" s="59">
        <v>144</v>
      </c>
      <c r="I251" s="11" t="s">
        <v>49</v>
      </c>
      <c r="J251" s="339" t="str">
        <f t="shared" si="67"/>
        <v>Reduce Plant Downtime</v>
      </c>
      <c r="K251" s="339" t="str">
        <f t="shared" si="67"/>
        <v>elec reduce plant downtime</v>
      </c>
      <c r="L251" s="66">
        <v>0</v>
      </c>
      <c r="M251" s="66">
        <v>0.3</v>
      </c>
      <c r="N251" s="66">
        <v>0.01</v>
      </c>
      <c r="O251" s="11" t="s">
        <v>289</v>
      </c>
      <c r="P251" s="439" t="s">
        <v>2759</v>
      </c>
      <c r="Q251" s="11" t="s">
        <v>2374</v>
      </c>
      <c r="R251" s="407" t="s">
        <v>290</v>
      </c>
      <c r="S251" s="444" t="s">
        <v>353</v>
      </c>
      <c r="T251" s="11"/>
    </row>
    <row r="252" spans="1:20" s="3" customFormat="1" ht="28.5">
      <c r="A252" s="339" t="str">
        <f t="shared" si="66"/>
        <v>Electricity Supply</v>
      </c>
      <c r="B252" s="339" t="str">
        <f t="shared" si="66"/>
        <v>Reduce Plant Downtime</v>
      </c>
      <c r="C252" s="339" t="str">
        <f t="shared" si="66"/>
        <v>Percentage Reduction in Plant Downtime</v>
      </c>
      <c r="D252" s="11" t="s">
        <v>87</v>
      </c>
      <c r="E252" s="11" t="s">
        <v>286</v>
      </c>
      <c r="F252" s="11"/>
      <c r="G252" s="11"/>
      <c r="H252" s="59"/>
      <c r="I252" s="11" t="s">
        <v>50</v>
      </c>
      <c r="J252" s="339" t="str">
        <f t="shared" si="67"/>
        <v>Reduce Plant Downtime</v>
      </c>
      <c r="K252" s="339" t="str">
        <f t="shared" si="67"/>
        <v>elec reduce plant downtime</v>
      </c>
      <c r="L252" s="72"/>
      <c r="M252" s="72"/>
      <c r="N252" s="72"/>
      <c r="O252" s="11"/>
      <c r="P252" s="444"/>
      <c r="Q252" s="11"/>
      <c r="R252" s="407"/>
      <c r="S252" s="444"/>
      <c r="T252" s="11"/>
    </row>
    <row r="253" spans="1:20" s="3" customFormat="1" ht="28.5">
      <c r="A253" s="339" t="str">
        <f t="shared" si="66"/>
        <v>Electricity Supply</v>
      </c>
      <c r="B253" s="339" t="str">
        <f t="shared" si="66"/>
        <v>Reduce Plant Downtime</v>
      </c>
      <c r="C253" s="339" t="str">
        <f t="shared" si="66"/>
        <v>Percentage Reduction in Plant Downtime</v>
      </c>
      <c r="D253" s="11" t="s">
        <v>87</v>
      </c>
      <c r="E253" s="11" t="s">
        <v>287</v>
      </c>
      <c r="F253" s="11"/>
      <c r="G253" s="11"/>
      <c r="H253" s="59"/>
      <c r="I253" s="11" t="s">
        <v>50</v>
      </c>
      <c r="J253" s="339" t="str">
        <f t="shared" si="67"/>
        <v>Reduce Plant Downtime</v>
      </c>
      <c r="K253" s="339" t="str">
        <f t="shared" si="67"/>
        <v>elec reduce plant downtime</v>
      </c>
      <c r="L253" s="72"/>
      <c r="M253" s="72"/>
      <c r="N253" s="72"/>
      <c r="O253" s="11"/>
      <c r="P253" s="444"/>
      <c r="Q253" s="11"/>
      <c r="R253" s="407"/>
      <c r="S253" s="444"/>
      <c r="T253" s="11"/>
    </row>
    <row r="254" spans="1:20" s="3" customFormat="1" ht="28.5">
      <c r="A254" s="339" t="str">
        <f t="shared" si="66"/>
        <v>Electricity Supply</v>
      </c>
      <c r="B254" s="339" t="str">
        <f t="shared" si="66"/>
        <v>Reduce Plant Downtime</v>
      </c>
      <c r="C254" s="339" t="str">
        <f t="shared" si="66"/>
        <v>Percentage Reduction in Plant Downtime</v>
      </c>
      <c r="D254" s="11" t="s">
        <v>87</v>
      </c>
      <c r="E254" s="11" t="s">
        <v>288</v>
      </c>
      <c r="F254" s="11"/>
      <c r="G254" s="11"/>
      <c r="H254" s="59"/>
      <c r="I254" s="11" t="s">
        <v>50</v>
      </c>
      <c r="J254" s="339" t="str">
        <f t="shared" si="67"/>
        <v>Reduce Plant Downtime</v>
      </c>
      <c r="K254" s="339" t="str">
        <f t="shared" si="67"/>
        <v>elec reduce plant downtime</v>
      </c>
      <c r="L254" s="72"/>
      <c r="M254" s="72"/>
      <c r="N254" s="72"/>
      <c r="O254" s="11"/>
      <c r="P254" s="444"/>
      <c r="Q254" s="11"/>
      <c r="R254" s="407"/>
      <c r="S254" s="444"/>
      <c r="T254" s="11"/>
    </row>
    <row r="255" spans="1:20" s="3" customFormat="1" ht="28.5">
      <c r="A255" s="339" t="str">
        <f t="shared" si="66"/>
        <v>Electricity Supply</v>
      </c>
      <c r="B255" s="339" t="str">
        <f t="shared" si="66"/>
        <v>Reduce Plant Downtime</v>
      </c>
      <c r="C255" s="339" t="str">
        <f t="shared" si="66"/>
        <v>Percentage Reduction in Plant Downtime</v>
      </c>
      <c r="D255" s="11" t="s">
        <v>88</v>
      </c>
      <c r="E255" s="11" t="s">
        <v>286</v>
      </c>
      <c r="F255" s="11"/>
      <c r="G255" s="11"/>
      <c r="H255" s="59"/>
      <c r="I255" s="11" t="s">
        <v>50</v>
      </c>
      <c r="J255" s="339" t="str">
        <f t="shared" si="67"/>
        <v>Reduce Plant Downtime</v>
      </c>
      <c r="K255" s="339" t="str">
        <f t="shared" si="67"/>
        <v>elec reduce plant downtime</v>
      </c>
      <c r="L255" s="72"/>
      <c r="M255" s="72"/>
      <c r="N255" s="72"/>
      <c r="O255" s="11"/>
      <c r="P255" s="444"/>
      <c r="Q255" s="11"/>
      <c r="R255" s="407"/>
      <c r="S255" s="444"/>
      <c r="T255" s="11"/>
    </row>
    <row r="256" spans="1:20" s="3" customFormat="1" ht="28.5">
      <c r="A256" s="339" t="str">
        <f t="shared" si="66"/>
        <v>Electricity Supply</v>
      </c>
      <c r="B256" s="339" t="str">
        <f t="shared" si="66"/>
        <v>Reduce Plant Downtime</v>
      </c>
      <c r="C256" s="339" t="str">
        <f t="shared" si="66"/>
        <v>Percentage Reduction in Plant Downtime</v>
      </c>
      <c r="D256" s="11" t="s">
        <v>88</v>
      </c>
      <c r="E256" s="11" t="s">
        <v>287</v>
      </c>
      <c r="F256" s="11"/>
      <c r="G256" s="11"/>
      <c r="H256" s="59"/>
      <c r="I256" s="11" t="s">
        <v>50</v>
      </c>
      <c r="J256" s="339" t="str">
        <f t="shared" si="67"/>
        <v>Reduce Plant Downtime</v>
      </c>
      <c r="K256" s="339" t="str">
        <f t="shared" si="67"/>
        <v>elec reduce plant downtime</v>
      </c>
      <c r="L256" s="72"/>
      <c r="M256" s="72"/>
      <c r="N256" s="72"/>
      <c r="O256" s="11"/>
      <c r="P256" s="444"/>
      <c r="Q256" s="11"/>
      <c r="R256" s="407"/>
      <c r="S256" s="444"/>
      <c r="T256" s="11"/>
    </row>
    <row r="257" spans="1:20" s="3" customFormat="1" ht="28.5">
      <c r="A257" s="339" t="str">
        <f t="shared" si="66"/>
        <v>Electricity Supply</v>
      </c>
      <c r="B257" s="339" t="str">
        <f t="shared" si="66"/>
        <v>Reduce Plant Downtime</v>
      </c>
      <c r="C257" s="339" t="str">
        <f t="shared" si="66"/>
        <v>Percentage Reduction in Plant Downtime</v>
      </c>
      <c r="D257" s="11" t="s">
        <v>88</v>
      </c>
      <c r="E257" s="11" t="s">
        <v>288</v>
      </c>
      <c r="F257" s="11"/>
      <c r="G257" s="11"/>
      <c r="H257" s="59"/>
      <c r="I257" s="11" t="s">
        <v>50</v>
      </c>
      <c r="J257" s="339" t="str">
        <f t="shared" si="67"/>
        <v>Reduce Plant Downtime</v>
      </c>
      <c r="K257" s="339" t="str">
        <f t="shared" si="67"/>
        <v>elec reduce plant downtime</v>
      </c>
      <c r="L257" s="72"/>
      <c r="M257" s="72"/>
      <c r="N257" s="72"/>
      <c r="O257" s="11"/>
      <c r="P257" s="444"/>
      <c r="Q257" s="11"/>
      <c r="R257" s="407"/>
      <c r="S257" s="444"/>
      <c r="T257" s="11"/>
    </row>
    <row r="258" spans="1:20" s="3" customFormat="1" ht="28.5">
      <c r="A258" s="339" t="str">
        <f t="shared" si="66"/>
        <v>Electricity Supply</v>
      </c>
      <c r="B258" s="339" t="str">
        <f t="shared" si="66"/>
        <v>Reduce Plant Downtime</v>
      </c>
      <c r="C258" s="339" t="str">
        <f t="shared" si="66"/>
        <v>Percentage Reduction in Plant Downtime</v>
      </c>
      <c r="D258" s="11" t="s">
        <v>347</v>
      </c>
      <c r="E258" s="11" t="s">
        <v>286</v>
      </c>
      <c r="F258" s="11"/>
      <c r="G258" s="11"/>
      <c r="H258" s="59"/>
      <c r="I258" s="11" t="s">
        <v>50</v>
      </c>
      <c r="J258" s="339" t="str">
        <f t="shared" si="67"/>
        <v>Reduce Plant Downtime</v>
      </c>
      <c r="K258" s="339" t="str">
        <f t="shared" si="67"/>
        <v>elec reduce plant downtime</v>
      </c>
      <c r="L258" s="72"/>
      <c r="M258" s="72"/>
      <c r="N258" s="72"/>
      <c r="O258" s="11"/>
      <c r="P258" s="444"/>
      <c r="Q258" s="11"/>
      <c r="R258" s="407"/>
      <c r="S258" s="444"/>
      <c r="T258" s="11"/>
    </row>
    <row r="259" spans="1:20" s="3" customFormat="1" ht="28.5">
      <c r="A259" s="339" t="str">
        <f t="shared" si="66"/>
        <v>Electricity Supply</v>
      </c>
      <c r="B259" s="339" t="str">
        <f t="shared" si="66"/>
        <v>Reduce Plant Downtime</v>
      </c>
      <c r="C259" s="339" t="str">
        <f t="shared" si="66"/>
        <v>Percentage Reduction in Plant Downtime</v>
      </c>
      <c r="D259" s="11" t="s">
        <v>347</v>
      </c>
      <c r="E259" s="11" t="s">
        <v>287</v>
      </c>
      <c r="F259" s="11"/>
      <c r="G259" s="11"/>
      <c r="H259" s="59"/>
      <c r="I259" s="11" t="s">
        <v>50</v>
      </c>
      <c r="J259" s="339" t="str">
        <f t="shared" si="67"/>
        <v>Reduce Plant Downtime</v>
      </c>
      <c r="K259" s="339" t="str">
        <f t="shared" si="67"/>
        <v>elec reduce plant downtime</v>
      </c>
      <c r="L259" s="72"/>
      <c r="M259" s="72"/>
      <c r="N259" s="72"/>
      <c r="O259" s="11"/>
      <c r="P259" s="444"/>
      <c r="Q259" s="11"/>
      <c r="R259" s="407"/>
      <c r="S259" s="444"/>
      <c r="T259" s="11"/>
    </row>
    <row r="260" spans="1:20" s="3" customFormat="1" ht="28.5">
      <c r="A260" s="339" t="str">
        <f t="shared" si="66"/>
        <v>Electricity Supply</v>
      </c>
      <c r="B260" s="339" t="str">
        <f t="shared" si="66"/>
        <v>Reduce Plant Downtime</v>
      </c>
      <c r="C260" s="339" t="str">
        <f t="shared" si="66"/>
        <v>Percentage Reduction in Plant Downtime</v>
      </c>
      <c r="D260" s="11" t="s">
        <v>347</v>
      </c>
      <c r="E260" s="11" t="s">
        <v>288</v>
      </c>
      <c r="F260" s="11"/>
      <c r="G260" s="11"/>
      <c r="H260" s="59"/>
      <c r="I260" s="11" t="s">
        <v>50</v>
      </c>
      <c r="J260" s="339" t="str">
        <f t="shared" si="67"/>
        <v>Reduce Plant Downtime</v>
      </c>
      <c r="K260" s="339" t="str">
        <f t="shared" si="67"/>
        <v>elec reduce plant downtime</v>
      </c>
      <c r="L260" s="72"/>
      <c r="M260" s="72"/>
      <c r="N260" s="72"/>
      <c r="O260" s="11"/>
      <c r="P260" s="444"/>
      <c r="Q260" s="11"/>
      <c r="R260" s="407"/>
      <c r="S260" s="444"/>
      <c r="T260" s="11"/>
    </row>
    <row r="261" spans="1:20" s="3" customFormat="1" ht="28.5">
      <c r="A261" s="339" t="str">
        <f t="shared" si="66"/>
        <v>Electricity Supply</v>
      </c>
      <c r="B261" s="339" t="str">
        <f t="shared" si="66"/>
        <v>Reduce Plant Downtime</v>
      </c>
      <c r="C261" s="339" t="str">
        <f t="shared" si="66"/>
        <v>Percentage Reduction in Plant Downtime</v>
      </c>
      <c r="D261" s="11" t="s">
        <v>348</v>
      </c>
      <c r="E261" s="11" t="s">
        <v>286</v>
      </c>
      <c r="F261" s="11"/>
      <c r="G261" s="11"/>
      <c r="H261" s="59"/>
      <c r="I261" s="11" t="s">
        <v>50</v>
      </c>
      <c r="J261" s="339" t="str">
        <f t="shared" si="67"/>
        <v>Reduce Plant Downtime</v>
      </c>
      <c r="K261" s="339" t="str">
        <f t="shared" si="67"/>
        <v>elec reduce plant downtime</v>
      </c>
      <c r="L261" s="72"/>
      <c r="M261" s="72"/>
      <c r="N261" s="72"/>
      <c r="O261" s="11"/>
      <c r="P261" s="444"/>
      <c r="Q261" s="11"/>
      <c r="R261" s="407"/>
      <c r="S261" s="444"/>
      <c r="T261" s="11"/>
    </row>
    <row r="262" spans="1:20" s="3" customFormat="1" ht="28.5">
      <c r="A262" s="339" t="str">
        <f t="shared" si="66"/>
        <v>Electricity Supply</v>
      </c>
      <c r="B262" s="339" t="str">
        <f t="shared" si="66"/>
        <v>Reduce Plant Downtime</v>
      </c>
      <c r="C262" s="339" t="str">
        <f t="shared" si="66"/>
        <v>Percentage Reduction in Plant Downtime</v>
      </c>
      <c r="D262" s="11" t="s">
        <v>348</v>
      </c>
      <c r="E262" s="11" t="s">
        <v>287</v>
      </c>
      <c r="F262" s="11"/>
      <c r="G262" s="11"/>
      <c r="H262" s="59"/>
      <c r="I262" s="11" t="s">
        <v>50</v>
      </c>
      <c r="J262" s="339" t="str">
        <f t="shared" si="67"/>
        <v>Reduce Plant Downtime</v>
      </c>
      <c r="K262" s="339" t="str">
        <f t="shared" si="67"/>
        <v>elec reduce plant downtime</v>
      </c>
      <c r="L262" s="72"/>
      <c r="M262" s="72"/>
      <c r="N262" s="72"/>
      <c r="O262" s="11"/>
      <c r="P262" s="444"/>
      <c r="Q262" s="11"/>
      <c r="R262" s="407"/>
      <c r="S262" s="444"/>
      <c r="T262" s="11"/>
    </row>
    <row r="263" spans="1:20" s="3" customFormat="1" ht="28.5">
      <c r="A263" s="339" t="str">
        <f t="shared" si="66"/>
        <v>Electricity Supply</v>
      </c>
      <c r="B263" s="339" t="str">
        <f t="shared" si="66"/>
        <v>Reduce Plant Downtime</v>
      </c>
      <c r="C263" s="339" t="str">
        <f t="shared" si="66"/>
        <v>Percentage Reduction in Plant Downtime</v>
      </c>
      <c r="D263" s="11" t="s">
        <v>348</v>
      </c>
      <c r="E263" s="11" t="s">
        <v>288</v>
      </c>
      <c r="F263" s="11"/>
      <c r="G263" s="11"/>
      <c r="H263" s="59"/>
      <c r="I263" s="11" t="s">
        <v>50</v>
      </c>
      <c r="J263" s="339" t="str">
        <f t="shared" si="67"/>
        <v>Reduce Plant Downtime</v>
      </c>
      <c r="K263" s="339" t="str">
        <f t="shared" si="67"/>
        <v>elec reduce plant downtime</v>
      </c>
      <c r="L263" s="72"/>
      <c r="M263" s="72"/>
      <c r="N263" s="72"/>
      <c r="O263" s="11"/>
      <c r="P263" s="444"/>
      <c r="Q263" s="11"/>
      <c r="R263" s="407"/>
      <c r="S263" s="444"/>
      <c r="T263" s="11"/>
    </row>
    <row r="264" spans="1:20" s="3" customFormat="1" ht="28.5">
      <c r="A264" s="339" t="str">
        <f t="shared" si="66"/>
        <v>Electricity Supply</v>
      </c>
      <c r="B264" s="339" t="str">
        <f t="shared" si="66"/>
        <v>Reduce Plant Downtime</v>
      </c>
      <c r="C264" s="339" t="str">
        <f t="shared" si="66"/>
        <v>Percentage Reduction in Plant Downtime</v>
      </c>
      <c r="D264" s="11" t="s">
        <v>508</v>
      </c>
      <c r="E264" s="11" t="s">
        <v>286</v>
      </c>
      <c r="F264" s="11"/>
      <c r="G264" s="11"/>
      <c r="H264" s="59"/>
      <c r="I264" s="11" t="s">
        <v>50</v>
      </c>
      <c r="J264" s="339" t="str">
        <f t="shared" si="67"/>
        <v>Reduce Plant Downtime</v>
      </c>
      <c r="K264" s="339" t="str">
        <f t="shared" si="67"/>
        <v>elec reduce plant downtime</v>
      </c>
      <c r="L264" s="67"/>
      <c r="M264" s="67"/>
      <c r="N264" s="67"/>
      <c r="O264" s="58"/>
      <c r="P264" s="444"/>
      <c r="Q264" s="11"/>
      <c r="R264" s="407"/>
      <c r="S264" s="444"/>
      <c r="T264" s="11"/>
    </row>
    <row r="265" spans="1:20" s="3" customFormat="1" ht="28.5">
      <c r="A265" s="339" t="str">
        <f t="shared" ref="A265:C278" si="68">A$234</f>
        <v>Electricity Supply</v>
      </c>
      <c r="B265" s="339" t="str">
        <f t="shared" si="68"/>
        <v>Reduce Plant Downtime</v>
      </c>
      <c r="C265" s="339" t="str">
        <f t="shared" si="68"/>
        <v>Percentage Reduction in Plant Downtime</v>
      </c>
      <c r="D265" s="11" t="s">
        <v>508</v>
      </c>
      <c r="E265" s="11" t="s">
        <v>287</v>
      </c>
      <c r="F265" s="11"/>
      <c r="G265" s="11"/>
      <c r="H265" s="59"/>
      <c r="I265" s="11" t="s">
        <v>50</v>
      </c>
      <c r="J265" s="339" t="str">
        <f t="shared" si="67"/>
        <v>Reduce Plant Downtime</v>
      </c>
      <c r="K265" s="339" t="str">
        <f t="shared" si="67"/>
        <v>elec reduce plant downtime</v>
      </c>
      <c r="L265" s="67"/>
      <c r="M265" s="67"/>
      <c r="N265" s="67"/>
      <c r="O265" s="58"/>
      <c r="P265" s="444"/>
      <c r="Q265" s="11"/>
      <c r="R265" s="407"/>
      <c r="S265" s="444"/>
      <c r="T265" s="11"/>
    </row>
    <row r="266" spans="1:20" s="3" customFormat="1" ht="28.5">
      <c r="A266" s="339" t="str">
        <f t="shared" si="68"/>
        <v>Electricity Supply</v>
      </c>
      <c r="B266" s="339" t="str">
        <f t="shared" si="68"/>
        <v>Reduce Plant Downtime</v>
      </c>
      <c r="C266" s="339" t="str">
        <f t="shared" si="68"/>
        <v>Percentage Reduction in Plant Downtime</v>
      </c>
      <c r="D266" s="11" t="s">
        <v>508</v>
      </c>
      <c r="E266" s="11" t="s">
        <v>288</v>
      </c>
      <c r="F266" s="11"/>
      <c r="G266" s="11"/>
      <c r="H266" s="59"/>
      <c r="I266" s="11" t="s">
        <v>50</v>
      </c>
      <c r="J266" s="339" t="str">
        <f t="shared" si="67"/>
        <v>Reduce Plant Downtime</v>
      </c>
      <c r="K266" s="339" t="str">
        <f t="shared" si="67"/>
        <v>elec reduce plant downtime</v>
      </c>
      <c r="L266" s="67"/>
      <c r="M266" s="67"/>
      <c r="N266" s="67"/>
      <c r="O266" s="58"/>
      <c r="P266" s="444"/>
      <c r="Q266" s="11"/>
      <c r="R266" s="407"/>
      <c r="S266" s="444"/>
      <c r="T266" s="11"/>
    </row>
    <row r="267" spans="1:20" s="3" customFormat="1" ht="28.5">
      <c r="A267" s="339" t="str">
        <f t="shared" si="68"/>
        <v>Electricity Supply</v>
      </c>
      <c r="B267" s="339" t="str">
        <f t="shared" si="68"/>
        <v>Reduce Plant Downtime</v>
      </c>
      <c r="C267" s="339" t="str">
        <f t="shared" si="68"/>
        <v>Percentage Reduction in Plant Downtime</v>
      </c>
      <c r="D267" s="11" t="s">
        <v>517</v>
      </c>
      <c r="E267" s="11" t="s">
        <v>286</v>
      </c>
      <c r="F267" s="11"/>
      <c r="G267" s="11"/>
      <c r="H267" s="59"/>
      <c r="I267" s="11" t="s">
        <v>50</v>
      </c>
      <c r="J267" s="339" t="str">
        <f t="shared" si="67"/>
        <v>Reduce Plant Downtime</v>
      </c>
      <c r="K267" s="339" t="str">
        <f t="shared" si="67"/>
        <v>elec reduce plant downtime</v>
      </c>
      <c r="L267" s="67"/>
      <c r="M267" s="67"/>
      <c r="N267" s="67"/>
      <c r="O267" s="58"/>
      <c r="P267" s="444"/>
      <c r="Q267" s="11"/>
      <c r="R267" s="407"/>
      <c r="S267" s="444"/>
      <c r="T267" s="11"/>
    </row>
    <row r="268" spans="1:20" s="3" customFormat="1" ht="28.5">
      <c r="A268" s="339" t="str">
        <f t="shared" si="68"/>
        <v>Electricity Supply</v>
      </c>
      <c r="B268" s="339" t="str">
        <f t="shared" si="68"/>
        <v>Reduce Plant Downtime</v>
      </c>
      <c r="C268" s="339" t="str">
        <f t="shared" si="68"/>
        <v>Percentage Reduction in Plant Downtime</v>
      </c>
      <c r="D268" s="11" t="s">
        <v>517</v>
      </c>
      <c r="E268" s="11" t="s">
        <v>287</v>
      </c>
      <c r="F268" s="11"/>
      <c r="G268" s="11"/>
      <c r="H268" s="59"/>
      <c r="I268" s="11" t="s">
        <v>50</v>
      </c>
      <c r="J268" s="339" t="str">
        <f t="shared" si="67"/>
        <v>Reduce Plant Downtime</v>
      </c>
      <c r="K268" s="339" t="str">
        <f t="shared" si="67"/>
        <v>elec reduce plant downtime</v>
      </c>
      <c r="L268" s="67"/>
      <c r="M268" s="67"/>
      <c r="N268" s="67"/>
      <c r="O268" s="58"/>
      <c r="P268" s="444"/>
      <c r="Q268" s="11"/>
      <c r="R268" s="407"/>
      <c r="S268" s="444"/>
      <c r="T268" s="11"/>
    </row>
    <row r="269" spans="1:20" s="3" customFormat="1" ht="85.5">
      <c r="A269" s="339" t="str">
        <f t="shared" si="68"/>
        <v>Electricity Supply</v>
      </c>
      <c r="B269" s="339" t="str">
        <f t="shared" si="68"/>
        <v>Reduce Plant Downtime</v>
      </c>
      <c r="C269" s="339" t="str">
        <f t="shared" si="68"/>
        <v>Percentage Reduction in Plant Downtime</v>
      </c>
      <c r="D269" s="11" t="s">
        <v>517</v>
      </c>
      <c r="E269" s="11" t="s">
        <v>288</v>
      </c>
      <c r="F269" s="11" t="s">
        <v>352</v>
      </c>
      <c r="G269" s="11" t="s">
        <v>518</v>
      </c>
      <c r="H269" s="59">
        <v>182</v>
      </c>
      <c r="I269" s="11" t="s">
        <v>49</v>
      </c>
      <c r="J269" s="339" t="str">
        <f t="shared" ref="J269:J278" si="69">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28.5">
      <c r="A270" s="339" t="str">
        <f t="shared" si="68"/>
        <v>Electricity Supply</v>
      </c>
      <c r="B270" s="339" t="str">
        <f t="shared" si="68"/>
        <v>Reduce Plant Downtime</v>
      </c>
      <c r="C270" s="339" t="str">
        <f t="shared" si="68"/>
        <v>Percentage Reduction in Plant Downtime</v>
      </c>
      <c r="D270" s="11" t="s">
        <v>3141</v>
      </c>
      <c r="E270" s="11" t="s">
        <v>286</v>
      </c>
      <c r="G270" s="11"/>
      <c r="H270" s="59"/>
      <c r="I270" s="11" t="s">
        <v>50</v>
      </c>
      <c r="J270" s="339" t="str">
        <f t="shared" si="69"/>
        <v>Reduce Plant Downtime</v>
      </c>
      <c r="K270" s="77" t="str">
        <f t="shared" ref="K270:K278" si="70">K$237</f>
        <v>elec reduce plant downtime</v>
      </c>
      <c r="L270" s="66"/>
      <c r="M270" s="66"/>
      <c r="N270" s="66"/>
      <c r="O270" s="11"/>
      <c r="P270" s="439"/>
      <c r="Q270" s="11"/>
      <c r="R270" s="407"/>
      <c r="S270" s="444"/>
      <c r="T270" s="11"/>
    </row>
    <row r="271" spans="1:20" s="3" customFormat="1" ht="28.5">
      <c r="A271" s="339" t="str">
        <f t="shared" si="68"/>
        <v>Electricity Supply</v>
      </c>
      <c r="B271" s="339" t="str">
        <f t="shared" si="68"/>
        <v>Reduce Plant Downtime</v>
      </c>
      <c r="C271" s="339" t="str">
        <f t="shared" si="68"/>
        <v>Percentage Reduction in Plant Downtime</v>
      </c>
      <c r="D271" s="11" t="s">
        <v>3141</v>
      </c>
      <c r="E271" s="11" t="s">
        <v>287</v>
      </c>
      <c r="H271" s="59"/>
      <c r="I271" s="11" t="s">
        <v>50</v>
      </c>
      <c r="J271" s="339" t="str">
        <f t="shared" si="69"/>
        <v>Reduce Plant Downtime</v>
      </c>
      <c r="K271" s="77" t="str">
        <f t="shared" si="70"/>
        <v>elec reduce plant downtime</v>
      </c>
      <c r="L271" s="66"/>
      <c r="M271" s="66"/>
      <c r="N271" s="66"/>
      <c r="O271" s="11"/>
      <c r="P271" s="439"/>
      <c r="Q271" s="11"/>
      <c r="R271" s="407"/>
      <c r="S271" s="444"/>
      <c r="T271" s="11"/>
    </row>
    <row r="272" spans="1:20" s="3" customFormat="1" ht="28.5">
      <c r="A272" s="339" t="str">
        <f t="shared" si="68"/>
        <v>Electricity Supply</v>
      </c>
      <c r="B272" s="339" t="str">
        <f t="shared" si="68"/>
        <v>Reduce Plant Downtime</v>
      </c>
      <c r="C272" s="339" t="str">
        <f t="shared" si="68"/>
        <v>Percentage Reduction in Plant Downtime</v>
      </c>
      <c r="D272" s="11" t="s">
        <v>3141</v>
      </c>
      <c r="E272" s="11" t="s">
        <v>288</v>
      </c>
      <c r="H272" s="59"/>
      <c r="I272" s="11" t="s">
        <v>50</v>
      </c>
      <c r="J272" s="339" t="str">
        <f t="shared" si="69"/>
        <v>Reduce Plant Downtime</v>
      </c>
      <c r="K272" s="77" t="str">
        <f t="shared" si="70"/>
        <v>elec reduce plant downtime</v>
      </c>
      <c r="L272" s="66"/>
      <c r="M272" s="66"/>
      <c r="N272" s="66"/>
      <c r="O272" s="11"/>
      <c r="P272" s="439"/>
      <c r="Q272" s="11"/>
      <c r="R272" s="407"/>
      <c r="S272" s="444"/>
      <c r="T272" s="11"/>
    </row>
    <row r="273" spans="1:20" s="3" customFormat="1" ht="28.5">
      <c r="A273" s="339" t="str">
        <f t="shared" si="68"/>
        <v>Electricity Supply</v>
      </c>
      <c r="B273" s="339" t="str">
        <f t="shared" si="68"/>
        <v>Reduce Plant Downtime</v>
      </c>
      <c r="C273" s="339" t="str">
        <f t="shared" si="68"/>
        <v>Percentage Reduction in Plant Downtime</v>
      </c>
      <c r="D273" s="11" t="s">
        <v>3142</v>
      </c>
      <c r="E273" s="11" t="s">
        <v>286</v>
      </c>
      <c r="G273" s="11"/>
      <c r="H273" s="59"/>
      <c r="I273" s="11" t="s">
        <v>50</v>
      </c>
      <c r="J273" s="339" t="str">
        <f t="shared" si="69"/>
        <v>Reduce Plant Downtime</v>
      </c>
      <c r="K273" s="77" t="str">
        <f t="shared" si="70"/>
        <v>elec reduce plant downtime</v>
      </c>
      <c r="L273" s="66"/>
      <c r="M273" s="66"/>
      <c r="N273" s="66"/>
      <c r="O273" s="11"/>
      <c r="P273" s="439"/>
      <c r="Q273" s="11"/>
      <c r="R273" s="407"/>
      <c r="S273" s="444"/>
      <c r="T273" s="11"/>
    </row>
    <row r="274" spans="1:20" s="3" customFormat="1" ht="28.5">
      <c r="A274" s="339" t="str">
        <f t="shared" si="68"/>
        <v>Electricity Supply</v>
      </c>
      <c r="B274" s="339" t="str">
        <f t="shared" si="68"/>
        <v>Reduce Plant Downtime</v>
      </c>
      <c r="C274" s="339" t="str">
        <f t="shared" si="68"/>
        <v>Percentage Reduction in Plant Downtime</v>
      </c>
      <c r="D274" s="11" t="s">
        <v>3142</v>
      </c>
      <c r="E274" s="11" t="s">
        <v>287</v>
      </c>
      <c r="H274" s="59"/>
      <c r="I274" s="11" t="s">
        <v>50</v>
      </c>
      <c r="J274" s="339" t="str">
        <f t="shared" si="69"/>
        <v>Reduce Plant Downtime</v>
      </c>
      <c r="K274" s="77" t="str">
        <f t="shared" si="70"/>
        <v>elec reduce plant downtime</v>
      </c>
      <c r="L274" s="66"/>
      <c r="M274" s="66"/>
      <c r="N274" s="66"/>
      <c r="O274" s="11"/>
      <c r="P274" s="439"/>
      <c r="Q274" s="11"/>
      <c r="R274" s="407"/>
      <c r="S274" s="444"/>
      <c r="T274" s="11"/>
    </row>
    <row r="275" spans="1:20" s="3" customFormat="1" ht="28.5">
      <c r="A275" s="339" t="str">
        <f t="shared" si="68"/>
        <v>Electricity Supply</v>
      </c>
      <c r="B275" s="339" t="str">
        <f t="shared" si="68"/>
        <v>Reduce Plant Downtime</v>
      </c>
      <c r="C275" s="339" t="str">
        <f t="shared" si="68"/>
        <v>Percentage Reduction in Plant Downtime</v>
      </c>
      <c r="D275" s="11" t="s">
        <v>3142</v>
      </c>
      <c r="E275" s="11" t="s">
        <v>288</v>
      </c>
      <c r="G275" s="11"/>
      <c r="H275" s="59"/>
      <c r="I275" s="11" t="s">
        <v>50</v>
      </c>
      <c r="J275" s="339" t="str">
        <f t="shared" si="69"/>
        <v>Reduce Plant Downtime</v>
      </c>
      <c r="K275" s="77" t="str">
        <f t="shared" si="70"/>
        <v>elec reduce plant downtime</v>
      </c>
      <c r="L275" s="66"/>
      <c r="M275" s="66"/>
      <c r="N275" s="66"/>
      <c r="O275" s="11"/>
      <c r="P275" s="439"/>
      <c r="Q275" s="11"/>
      <c r="R275" s="407"/>
      <c r="S275" s="444"/>
      <c r="T275" s="11"/>
    </row>
    <row r="276" spans="1:20" s="3" customFormat="1" ht="28.5">
      <c r="A276" s="339" t="str">
        <f t="shared" si="68"/>
        <v>Electricity Supply</v>
      </c>
      <c r="B276" s="339" t="str">
        <f t="shared" si="68"/>
        <v>Reduce Plant Downtime</v>
      </c>
      <c r="C276" s="339" t="str">
        <f t="shared" si="68"/>
        <v>Percentage Reduction in Plant Downtime</v>
      </c>
      <c r="D276" s="11" t="s">
        <v>3143</v>
      </c>
      <c r="E276" s="11" t="s">
        <v>286</v>
      </c>
      <c r="G276" s="11"/>
      <c r="H276" s="59"/>
      <c r="I276" s="11" t="s">
        <v>50</v>
      </c>
      <c r="J276" s="339" t="str">
        <f t="shared" si="69"/>
        <v>Reduce Plant Downtime</v>
      </c>
      <c r="K276" s="77" t="str">
        <f t="shared" si="70"/>
        <v>elec reduce plant downtime</v>
      </c>
      <c r="L276" s="66"/>
      <c r="M276" s="66"/>
      <c r="N276" s="66"/>
      <c r="O276" s="11"/>
      <c r="P276" s="439"/>
      <c r="Q276" s="11"/>
      <c r="R276" s="407"/>
      <c r="S276" s="444"/>
      <c r="T276" s="11"/>
    </row>
    <row r="277" spans="1:20" s="3" customFormat="1" ht="28.5">
      <c r="A277" s="339" t="str">
        <f t="shared" si="68"/>
        <v>Electricity Supply</v>
      </c>
      <c r="B277" s="339" t="str">
        <f t="shared" si="68"/>
        <v>Reduce Plant Downtime</v>
      </c>
      <c r="C277" s="339" t="str">
        <f t="shared" si="68"/>
        <v>Percentage Reduction in Plant Downtime</v>
      </c>
      <c r="D277" s="11" t="s">
        <v>3143</v>
      </c>
      <c r="E277" s="11" t="s">
        <v>287</v>
      </c>
      <c r="F277" s="11"/>
      <c r="G277" s="11"/>
      <c r="H277" s="59"/>
      <c r="I277" s="11" t="s">
        <v>50</v>
      </c>
      <c r="J277" s="339" t="str">
        <f t="shared" si="69"/>
        <v>Reduce Plant Downtime</v>
      </c>
      <c r="K277" s="77" t="str">
        <f t="shared" si="70"/>
        <v>elec reduce plant downtime</v>
      </c>
      <c r="L277" s="66"/>
      <c r="M277" s="66"/>
      <c r="N277" s="66"/>
      <c r="O277" s="11"/>
      <c r="P277" s="439"/>
      <c r="Q277" s="11"/>
      <c r="R277" s="407"/>
      <c r="S277" s="444"/>
      <c r="T277" s="11"/>
    </row>
    <row r="278" spans="1:20" s="3" customFormat="1" ht="28.5">
      <c r="A278" s="339" t="str">
        <f t="shared" si="68"/>
        <v>Electricity Supply</v>
      </c>
      <c r="B278" s="339" t="str">
        <f t="shared" si="68"/>
        <v>Reduce Plant Downtime</v>
      </c>
      <c r="C278" s="339" t="str">
        <f t="shared" si="68"/>
        <v>Percentage Reduction in Plant Downtime</v>
      </c>
      <c r="D278" s="11" t="s">
        <v>3143</v>
      </c>
      <c r="E278" s="11" t="s">
        <v>288</v>
      </c>
      <c r="F278" s="11"/>
      <c r="G278" s="11"/>
      <c r="H278" s="59"/>
      <c r="I278" s="11" t="s">
        <v>50</v>
      </c>
      <c r="J278" s="339" t="str">
        <f t="shared" si="69"/>
        <v>Reduce Plant Downtime</v>
      </c>
      <c r="K278" s="77" t="str">
        <f t="shared" si="70"/>
        <v>elec reduce plant downtime</v>
      </c>
      <c r="L278" s="66"/>
      <c r="M278" s="66"/>
      <c r="N278" s="66"/>
      <c r="O278" s="11"/>
      <c r="P278" s="439"/>
      <c r="Q278" s="11"/>
      <c r="R278" s="407"/>
      <c r="S278" s="444"/>
      <c r="T278" s="11"/>
    </row>
    <row r="279" spans="1:20" s="3" customFormat="1" ht="57">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57">
      <c r="A280" s="339" t="str">
        <f>A$279</f>
        <v>Electricity Supply</v>
      </c>
      <c r="B280" s="339" t="str">
        <f t="shared" ref="B280:C281" si="71">B$279</f>
        <v>Reduce Soft Costs</v>
      </c>
      <c r="C280" s="339" t="str">
        <f t="shared" si="71"/>
        <v>Percent Reduction in Soft Costs of Capacity Construction</v>
      </c>
      <c r="D280" s="11" t="s">
        <v>86</v>
      </c>
      <c r="E280" s="11"/>
      <c r="F280" s="11" t="s">
        <v>100</v>
      </c>
      <c r="G280" s="11"/>
      <c r="H280" s="59">
        <v>195</v>
      </c>
      <c r="I280" s="11" t="s">
        <v>49</v>
      </c>
      <c r="J280" s="60" t="str">
        <f t="shared" ref="J280:Q281" si="72">J$279</f>
        <v>Reduce Soft Costs</v>
      </c>
      <c r="K280" s="60" t="str">
        <f t="shared" si="72"/>
        <v>elec reduce soft costs</v>
      </c>
      <c r="L280" s="344">
        <f t="shared" si="72"/>
        <v>0</v>
      </c>
      <c r="M280" s="344">
        <f t="shared" si="72"/>
        <v>0.9</v>
      </c>
      <c r="N280" s="344">
        <f t="shared" si="72"/>
        <v>0.01</v>
      </c>
      <c r="O280" s="60" t="str">
        <f t="shared" si="72"/>
        <v>% reduction in soft costs</v>
      </c>
      <c r="P280" s="444" t="s">
        <v>2557</v>
      </c>
      <c r="Q280" s="60" t="str">
        <f t="shared" si="72"/>
        <v>endogenous-learning.html#red-soft-costs</v>
      </c>
      <c r="R280" s="410" t="str">
        <f t="shared" ref="R280:R281" si="73">R$279</f>
        <v>reduce-soft-costs.html</v>
      </c>
      <c r="S280" s="444"/>
      <c r="T280" s="11"/>
    </row>
    <row r="281" spans="1:20" s="3" customFormat="1" ht="57">
      <c r="A281" s="339" t="str">
        <f>A$279</f>
        <v>Electricity Supply</v>
      </c>
      <c r="B281" s="339" t="str">
        <f t="shared" si="71"/>
        <v>Reduce Soft Costs</v>
      </c>
      <c r="C281" s="339" t="str">
        <f t="shared" si="71"/>
        <v>Percent Reduction in Soft Costs of Capacity Construction</v>
      </c>
      <c r="D281" s="11" t="s">
        <v>517</v>
      </c>
      <c r="E281" s="11"/>
      <c r="F281" s="11" t="s">
        <v>518</v>
      </c>
      <c r="G281" s="11"/>
      <c r="H281" s="59">
        <v>196</v>
      </c>
      <c r="I281" s="11" t="s">
        <v>49</v>
      </c>
      <c r="J281" s="60" t="str">
        <f t="shared" si="72"/>
        <v>Reduce Soft Costs</v>
      </c>
      <c r="K281" s="60" t="str">
        <f t="shared" si="72"/>
        <v>elec reduce soft costs</v>
      </c>
      <c r="L281" s="344">
        <f t="shared" si="72"/>
        <v>0</v>
      </c>
      <c r="M281" s="344">
        <f t="shared" si="72"/>
        <v>0.9</v>
      </c>
      <c r="N281" s="344">
        <f t="shared" si="72"/>
        <v>0.01</v>
      </c>
      <c r="O281" s="60" t="str">
        <f t="shared" si="72"/>
        <v>% reduction in soft costs</v>
      </c>
      <c r="P281" s="444" t="s">
        <v>2558</v>
      </c>
      <c r="Q281" s="60" t="str">
        <f t="shared" si="72"/>
        <v>endogenous-learning.html#red-soft-costs</v>
      </c>
      <c r="R281" s="410" t="str">
        <f t="shared" si="73"/>
        <v>reduce-soft-costs.html</v>
      </c>
      <c r="S281" s="444"/>
      <c r="T281" s="11"/>
    </row>
    <row r="282" spans="1:20" s="3" customFormat="1" ht="42.75">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2.7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2.75">
      <c r="A284" s="339" t="str">
        <f>A$283</f>
        <v>Electricity Supply</v>
      </c>
      <c r="B284" s="339" t="str">
        <f t="shared" ref="B284:C295" si="74">B$283</f>
        <v>Subsidy for Capacity Construction</v>
      </c>
      <c r="C284" s="339" t="str">
        <f t="shared" si="74"/>
        <v>Perc Subsidy for Elec Capacity Construction</v>
      </c>
      <c r="D284" s="11" t="s">
        <v>83</v>
      </c>
      <c r="E284" s="58"/>
      <c r="F284" s="11" t="s">
        <v>97</v>
      </c>
      <c r="G284" s="11"/>
      <c r="H284" s="59"/>
      <c r="I284" s="11" t="s">
        <v>50</v>
      </c>
      <c r="J284" s="339" t="str">
        <f t="shared" ref="J284:Q295" si="75">J$283</f>
        <v>Subsidy for Capacity Construction</v>
      </c>
      <c r="K284" s="339" t="str">
        <f t="shared" si="75"/>
        <v>elec capacity construction subsidy</v>
      </c>
      <c r="L284" s="356">
        <f t="shared" si="75"/>
        <v>0</v>
      </c>
      <c r="M284" s="356">
        <f t="shared" si="75"/>
        <v>0.5</v>
      </c>
      <c r="N284" s="356">
        <f t="shared" si="75"/>
        <v>0.01</v>
      </c>
      <c r="O284" s="339" t="str">
        <f t="shared" si="75"/>
        <v>% of construction cost</v>
      </c>
      <c r="P284" s="439"/>
      <c r="Q284" s="339" t="str">
        <f t="shared" si="75"/>
        <v>electricity-sector-main.html#subsidies</v>
      </c>
      <c r="R284" s="407"/>
      <c r="S284" s="444"/>
      <c r="T284" s="11"/>
    </row>
    <row r="285" spans="1:20" s="3" customFormat="1" ht="42.75">
      <c r="A285" s="339" t="str">
        <f t="shared" ref="A285:A295" si="76">A$283</f>
        <v>Electricity Supply</v>
      </c>
      <c r="B285" s="339" t="str">
        <f t="shared" si="74"/>
        <v>Subsidy for Capacity Construction</v>
      </c>
      <c r="C285" s="339" t="str">
        <f t="shared" si="74"/>
        <v>Perc Subsidy for Elec Capacity Construction</v>
      </c>
      <c r="D285" s="11" t="s">
        <v>84</v>
      </c>
      <c r="E285" s="58"/>
      <c r="F285" s="11" t="s">
        <v>98</v>
      </c>
      <c r="G285" s="11"/>
      <c r="H285" s="59">
        <v>517</v>
      </c>
      <c r="I285" s="11" t="s">
        <v>49</v>
      </c>
      <c r="J285" s="339" t="str">
        <f t="shared" si="75"/>
        <v>Subsidy for Capacity Construction</v>
      </c>
      <c r="K285" s="339" t="str">
        <f t="shared" si="75"/>
        <v>elec capacity construction subsidy</v>
      </c>
      <c r="L285" s="356">
        <f t="shared" si="75"/>
        <v>0</v>
      </c>
      <c r="M285" s="356">
        <f t="shared" si="75"/>
        <v>0.5</v>
      </c>
      <c r="N285" s="356">
        <f t="shared" si="75"/>
        <v>0.01</v>
      </c>
      <c r="O285" s="339" t="str">
        <f t="shared" si="75"/>
        <v>% of construction cost</v>
      </c>
      <c r="P285" s="441" t="s">
        <v>3520</v>
      </c>
      <c r="Q285" s="339" t="str">
        <f t="shared" si="75"/>
        <v>electricity-sector-main.html#subsidies</v>
      </c>
      <c r="R285" s="464"/>
      <c r="S285" s="457" t="s">
        <v>3197</v>
      </c>
      <c r="T285" s="11"/>
    </row>
    <row r="286" spans="1:20" s="3" customFormat="1" ht="42.75">
      <c r="A286" s="339" t="str">
        <f t="shared" si="76"/>
        <v>Electricity Supply</v>
      </c>
      <c r="B286" s="339" t="str">
        <f t="shared" si="74"/>
        <v>Subsidy for Capacity Construction</v>
      </c>
      <c r="C286" s="339" t="str">
        <f t="shared" si="74"/>
        <v>Perc Subsidy for Elec Capacity Construction</v>
      </c>
      <c r="D286" s="11" t="s">
        <v>85</v>
      </c>
      <c r="E286" s="58"/>
      <c r="F286" s="11" t="s">
        <v>99</v>
      </c>
      <c r="G286" s="11"/>
      <c r="H286" s="59"/>
      <c r="I286" s="11" t="s">
        <v>50</v>
      </c>
      <c r="J286" s="339" t="str">
        <f t="shared" si="75"/>
        <v>Subsidy for Capacity Construction</v>
      </c>
      <c r="K286" s="339" t="str">
        <f t="shared" si="75"/>
        <v>elec capacity construction subsidy</v>
      </c>
      <c r="L286" s="356">
        <f t="shared" si="75"/>
        <v>0</v>
      </c>
      <c r="M286" s="356">
        <f t="shared" si="75"/>
        <v>0.5</v>
      </c>
      <c r="N286" s="356">
        <f t="shared" si="75"/>
        <v>0.01</v>
      </c>
      <c r="O286" s="339" t="str">
        <f t="shared" si="75"/>
        <v>% of construction cost</v>
      </c>
      <c r="P286" s="439"/>
      <c r="Q286" s="339" t="str">
        <f t="shared" si="75"/>
        <v>electricity-sector-main.html#subsidies</v>
      </c>
      <c r="R286" s="407"/>
      <c r="S286" s="444"/>
      <c r="T286" s="11"/>
    </row>
    <row r="287" spans="1:20" s="3" customFormat="1" ht="57">
      <c r="A287" s="339" t="str">
        <f t="shared" si="76"/>
        <v>Electricity Supply</v>
      </c>
      <c r="B287" s="339" t="str">
        <f t="shared" si="74"/>
        <v>Subsidy for Capacity Construction</v>
      </c>
      <c r="C287" s="339" t="str">
        <f t="shared" si="74"/>
        <v>Perc Subsidy for Elec Capacity Construction</v>
      </c>
      <c r="D287" s="11" t="s">
        <v>512</v>
      </c>
      <c r="E287" s="58"/>
      <c r="F287" s="11" t="s">
        <v>515</v>
      </c>
      <c r="G287" s="11"/>
      <c r="H287" s="59">
        <v>518</v>
      </c>
      <c r="I287" s="11" t="s">
        <v>49</v>
      </c>
      <c r="J287" s="339" t="str">
        <f t="shared" si="75"/>
        <v>Subsidy for Capacity Construction</v>
      </c>
      <c r="K287" s="339" t="str">
        <f t="shared" si="75"/>
        <v>elec capacity construction subsidy</v>
      </c>
      <c r="L287" s="356">
        <f t="shared" si="75"/>
        <v>0</v>
      </c>
      <c r="M287" s="356">
        <f t="shared" si="75"/>
        <v>0.5</v>
      </c>
      <c r="N287" s="356">
        <f t="shared" si="75"/>
        <v>0.01</v>
      </c>
      <c r="O287" s="339" t="str">
        <f t="shared" si="75"/>
        <v>% of construction cost</v>
      </c>
      <c r="P287" s="441" t="s">
        <v>3568</v>
      </c>
      <c r="Q287" s="339" t="str">
        <f t="shared" si="75"/>
        <v>electricity-sector-main.html#subsidies</v>
      </c>
      <c r="R287" s="464"/>
      <c r="S287" s="457" t="s">
        <v>3196</v>
      </c>
      <c r="T287" s="11"/>
    </row>
    <row r="288" spans="1:20" s="3" customFormat="1" ht="57">
      <c r="A288" s="339" t="str">
        <f t="shared" si="76"/>
        <v>Electricity Supply</v>
      </c>
      <c r="B288" s="339" t="str">
        <f t="shared" si="74"/>
        <v>Subsidy for Capacity Construction</v>
      </c>
      <c r="C288" s="339" t="str">
        <f t="shared" si="74"/>
        <v>Perc Subsidy for Elec Capacity Construction</v>
      </c>
      <c r="D288" s="11" t="s">
        <v>86</v>
      </c>
      <c r="E288" s="58"/>
      <c r="F288" s="11" t="s">
        <v>100</v>
      </c>
      <c r="G288" s="11"/>
      <c r="H288" s="59">
        <v>519</v>
      </c>
      <c r="I288" s="11" t="s">
        <v>49</v>
      </c>
      <c r="J288" s="339" t="str">
        <f t="shared" si="75"/>
        <v>Subsidy for Capacity Construction</v>
      </c>
      <c r="K288" s="339" t="str">
        <f t="shared" si="75"/>
        <v>elec capacity construction subsidy</v>
      </c>
      <c r="L288" s="356">
        <f t="shared" si="75"/>
        <v>0</v>
      </c>
      <c r="M288" s="356">
        <f t="shared" si="75"/>
        <v>0.5</v>
      </c>
      <c r="N288" s="356">
        <f t="shared" si="75"/>
        <v>0.01</v>
      </c>
      <c r="O288" s="339" t="str">
        <f t="shared" si="75"/>
        <v>% of construction cost</v>
      </c>
      <c r="P288" s="441" t="s">
        <v>3569</v>
      </c>
      <c r="Q288" s="339" t="str">
        <f t="shared" si="75"/>
        <v>electricity-sector-main.html#subsidies</v>
      </c>
      <c r="R288" s="464"/>
      <c r="S288" s="457" t="s">
        <v>3196</v>
      </c>
      <c r="T288" s="11"/>
    </row>
    <row r="289" spans="1:20" s="3" customFormat="1" ht="57">
      <c r="A289" s="339" t="str">
        <f t="shared" si="76"/>
        <v>Electricity Supply</v>
      </c>
      <c r="B289" s="339" t="str">
        <f t="shared" si="74"/>
        <v>Subsidy for Capacity Construction</v>
      </c>
      <c r="C289" s="339" t="str">
        <f t="shared" si="74"/>
        <v>Perc Subsidy for Elec Capacity Construction</v>
      </c>
      <c r="D289" s="11" t="s">
        <v>87</v>
      </c>
      <c r="E289" s="58"/>
      <c r="F289" s="11" t="s">
        <v>101</v>
      </c>
      <c r="G289" s="11"/>
      <c r="H289" s="59">
        <v>520</v>
      </c>
      <c r="I289" s="11" t="s">
        <v>49</v>
      </c>
      <c r="J289" s="339" t="str">
        <f t="shared" si="75"/>
        <v>Subsidy for Capacity Construction</v>
      </c>
      <c r="K289" s="339" t="str">
        <f t="shared" si="75"/>
        <v>elec capacity construction subsidy</v>
      </c>
      <c r="L289" s="356">
        <f t="shared" si="75"/>
        <v>0</v>
      </c>
      <c r="M289" s="356">
        <f t="shared" si="75"/>
        <v>0.5</v>
      </c>
      <c r="N289" s="356">
        <f t="shared" si="75"/>
        <v>0.01</v>
      </c>
      <c r="O289" s="339" t="str">
        <f t="shared" si="75"/>
        <v>% of construction cost</v>
      </c>
      <c r="P289" s="441" t="s">
        <v>3570</v>
      </c>
      <c r="Q289" s="339" t="str">
        <f t="shared" si="75"/>
        <v>electricity-sector-main.html#subsidies</v>
      </c>
      <c r="R289" s="464"/>
      <c r="S289" s="457" t="s">
        <v>3196</v>
      </c>
      <c r="T289" s="11"/>
    </row>
    <row r="290" spans="1:20" s="3" customFormat="1" ht="71.25">
      <c r="A290" s="339" t="str">
        <f t="shared" si="76"/>
        <v>Electricity Supply</v>
      </c>
      <c r="B290" s="339" t="str">
        <f t="shared" si="74"/>
        <v>Subsidy for Capacity Construction</v>
      </c>
      <c r="C290" s="339" t="str">
        <f t="shared" si="74"/>
        <v>Perc Subsidy for Elec Capacity Construction</v>
      </c>
      <c r="D290" s="11" t="s">
        <v>88</v>
      </c>
      <c r="E290" s="58"/>
      <c r="F290" s="11" t="s">
        <v>102</v>
      </c>
      <c r="G290" s="11"/>
      <c r="H290" s="59">
        <v>521</v>
      </c>
      <c r="I290" s="11" t="s">
        <v>50</v>
      </c>
      <c r="J290" s="339" t="str">
        <f t="shared" si="75"/>
        <v>Subsidy for Capacity Construction</v>
      </c>
      <c r="K290" s="339" t="str">
        <f t="shared" si="75"/>
        <v>elec capacity construction subsidy</v>
      </c>
      <c r="L290" s="356">
        <f t="shared" si="75"/>
        <v>0</v>
      </c>
      <c r="M290" s="356">
        <f t="shared" si="75"/>
        <v>0.5</v>
      </c>
      <c r="N290" s="356">
        <f t="shared" si="75"/>
        <v>0.01</v>
      </c>
      <c r="O290" s="339" t="str">
        <f t="shared" si="75"/>
        <v>% of construction cost</v>
      </c>
      <c r="P290" s="441" t="s">
        <v>3521</v>
      </c>
      <c r="Q290" s="339" t="str">
        <f t="shared" si="75"/>
        <v>electricity-sector-main.html#subsidies</v>
      </c>
      <c r="R290" s="464"/>
      <c r="S290" s="457" t="s">
        <v>3195</v>
      </c>
      <c r="T290" s="11"/>
    </row>
    <row r="291" spans="1:20" s="3" customFormat="1" ht="42.75">
      <c r="A291" s="339" t="str">
        <f t="shared" si="76"/>
        <v>Electricity Supply</v>
      </c>
      <c r="B291" s="339" t="str">
        <f t="shared" si="74"/>
        <v>Subsidy for Capacity Construction</v>
      </c>
      <c r="C291" s="339" t="str">
        <f t="shared" si="74"/>
        <v>Perc Subsidy for Elec Capacity Construction</v>
      </c>
      <c r="D291" s="11" t="s">
        <v>508</v>
      </c>
      <c r="E291" s="58"/>
      <c r="F291" s="11" t="s">
        <v>507</v>
      </c>
      <c r="G291" s="11"/>
      <c r="H291" s="59"/>
      <c r="I291" s="11" t="s">
        <v>50</v>
      </c>
      <c r="J291" s="339" t="str">
        <f t="shared" si="75"/>
        <v>Subsidy for Capacity Construction</v>
      </c>
      <c r="K291" s="339" t="str">
        <f t="shared" si="75"/>
        <v>elec capacity construction subsidy</v>
      </c>
      <c r="L291" s="356">
        <f t="shared" si="75"/>
        <v>0</v>
      </c>
      <c r="M291" s="356">
        <f t="shared" si="75"/>
        <v>0.5</v>
      </c>
      <c r="N291" s="356">
        <f t="shared" si="75"/>
        <v>0.01</v>
      </c>
      <c r="O291" s="339" t="str">
        <f t="shared" si="75"/>
        <v>% of construction cost</v>
      </c>
      <c r="P291" s="439"/>
      <c r="Q291" s="339" t="str">
        <f t="shared" si="75"/>
        <v>electricity-sector-main.html#subsidies</v>
      </c>
      <c r="R291" s="407"/>
      <c r="S291" s="444"/>
      <c r="T291" s="11"/>
    </row>
    <row r="292" spans="1:20" s="3" customFormat="1" ht="42.75">
      <c r="A292" s="339" t="str">
        <f t="shared" si="76"/>
        <v>Electricity Supply</v>
      </c>
      <c r="B292" s="339" t="str">
        <f t="shared" si="74"/>
        <v>Subsidy for Capacity Construction</v>
      </c>
      <c r="C292" s="339" t="str">
        <f t="shared" si="74"/>
        <v>Perc Subsidy for Elec Capacity Construction</v>
      </c>
      <c r="D292" s="11" t="s">
        <v>517</v>
      </c>
      <c r="E292" s="58"/>
      <c r="F292" s="11" t="s">
        <v>518</v>
      </c>
      <c r="G292" s="11"/>
      <c r="H292" s="59">
        <v>522</v>
      </c>
      <c r="I292" s="11" t="s">
        <v>49</v>
      </c>
      <c r="J292" s="339" t="str">
        <f t="shared" si="75"/>
        <v>Subsidy for Capacity Construction</v>
      </c>
      <c r="K292" s="339" t="str">
        <f t="shared" si="75"/>
        <v>elec capacity construction subsidy</v>
      </c>
      <c r="L292" s="356">
        <f t="shared" si="75"/>
        <v>0</v>
      </c>
      <c r="M292" s="356">
        <f t="shared" si="75"/>
        <v>0.5</v>
      </c>
      <c r="N292" s="356">
        <f t="shared" si="75"/>
        <v>0.01</v>
      </c>
      <c r="O292" s="339" t="str">
        <f t="shared" si="75"/>
        <v>% of construction cost</v>
      </c>
      <c r="P292" s="441" t="s">
        <v>3522</v>
      </c>
      <c r="Q292" s="339" t="str">
        <f t="shared" si="75"/>
        <v>electricity-sector-main.html#subsidies</v>
      </c>
      <c r="R292" s="464"/>
      <c r="S292" s="457" t="s">
        <v>3196</v>
      </c>
      <c r="T292" s="11"/>
    </row>
    <row r="293" spans="1:20" s="3" customFormat="1" ht="42.75">
      <c r="A293" s="339" t="str">
        <f t="shared" si="76"/>
        <v>Electricity Supply</v>
      </c>
      <c r="B293" s="339" t="str">
        <f t="shared" si="74"/>
        <v>Subsidy for Capacity Construction</v>
      </c>
      <c r="C293" s="339" t="str">
        <f t="shared" si="74"/>
        <v>Perc Subsidy for Elec Capacity Construction</v>
      </c>
      <c r="D293" s="11" t="s">
        <v>3141</v>
      </c>
      <c r="E293" s="56"/>
      <c r="F293" s="11" t="s">
        <v>2792</v>
      </c>
      <c r="G293" s="11"/>
      <c r="H293" s="59"/>
      <c r="I293" s="11" t="s">
        <v>50</v>
      </c>
      <c r="J293" s="339" t="str">
        <f t="shared" si="75"/>
        <v>Subsidy for Capacity Construction</v>
      </c>
      <c r="K293" s="339" t="str">
        <f t="shared" si="75"/>
        <v>elec capacity construction subsidy</v>
      </c>
      <c r="L293" s="356">
        <f t="shared" si="75"/>
        <v>0</v>
      </c>
      <c r="M293" s="356">
        <f t="shared" si="75"/>
        <v>0.5</v>
      </c>
      <c r="N293" s="356">
        <f t="shared" si="75"/>
        <v>0.01</v>
      </c>
      <c r="O293" s="339" t="str">
        <f t="shared" si="75"/>
        <v>% of construction cost</v>
      </c>
      <c r="P293" s="439"/>
      <c r="Q293" s="339" t="str">
        <f t="shared" si="75"/>
        <v>electricity-sector-main.html#subsidies</v>
      </c>
      <c r="R293" s="407"/>
      <c r="S293" s="444"/>
      <c r="T293" s="11"/>
    </row>
    <row r="294" spans="1:20" s="3" customFormat="1" ht="42.75">
      <c r="A294" s="339" t="str">
        <f t="shared" si="76"/>
        <v>Electricity Supply</v>
      </c>
      <c r="B294" s="339" t="str">
        <f t="shared" si="74"/>
        <v>Subsidy for Capacity Construction</v>
      </c>
      <c r="C294" s="339" t="str">
        <f t="shared" si="74"/>
        <v>Perc Subsidy for Elec Capacity Construction</v>
      </c>
      <c r="D294" s="11" t="s">
        <v>3142</v>
      </c>
      <c r="E294" s="56"/>
      <c r="F294" s="11" t="s">
        <v>2945</v>
      </c>
      <c r="G294" s="11"/>
      <c r="H294" s="59"/>
      <c r="I294" s="11" t="s">
        <v>50</v>
      </c>
      <c r="J294" s="339" t="str">
        <f t="shared" si="75"/>
        <v>Subsidy for Capacity Construction</v>
      </c>
      <c r="K294" s="339" t="str">
        <f t="shared" si="75"/>
        <v>elec capacity construction subsidy</v>
      </c>
      <c r="L294" s="356">
        <f t="shared" si="75"/>
        <v>0</v>
      </c>
      <c r="M294" s="356">
        <f t="shared" si="75"/>
        <v>0.5</v>
      </c>
      <c r="N294" s="356">
        <f t="shared" si="75"/>
        <v>0.01</v>
      </c>
      <c r="O294" s="339" t="str">
        <f t="shared" si="75"/>
        <v>% of construction cost</v>
      </c>
      <c r="P294" s="439"/>
      <c r="Q294" s="339" t="str">
        <f t="shared" si="75"/>
        <v>electricity-sector-main.html#subsidies</v>
      </c>
      <c r="R294" s="407"/>
      <c r="S294" s="444"/>
      <c r="T294" s="11"/>
    </row>
    <row r="295" spans="1:20" s="3" customFormat="1" ht="42.75">
      <c r="A295" s="339" t="str">
        <f t="shared" si="76"/>
        <v>Electricity Supply</v>
      </c>
      <c r="B295" s="339" t="str">
        <f t="shared" si="74"/>
        <v>Subsidy for Capacity Construction</v>
      </c>
      <c r="C295" s="339" t="str">
        <f t="shared" si="74"/>
        <v>Perc Subsidy for Elec Capacity Construction</v>
      </c>
      <c r="D295" s="11" t="s">
        <v>3143</v>
      </c>
      <c r="E295" s="56"/>
      <c r="F295" s="11" t="s">
        <v>2794</v>
      </c>
      <c r="G295" s="11"/>
      <c r="H295" s="59"/>
      <c r="I295" s="11" t="s">
        <v>50</v>
      </c>
      <c r="J295" s="339" t="str">
        <f t="shared" si="75"/>
        <v>Subsidy for Capacity Construction</v>
      </c>
      <c r="K295" s="339" t="str">
        <f t="shared" si="75"/>
        <v>elec capacity construction subsidy</v>
      </c>
      <c r="L295" s="356">
        <f t="shared" si="75"/>
        <v>0</v>
      </c>
      <c r="M295" s="356">
        <f t="shared" si="75"/>
        <v>0.5</v>
      </c>
      <c r="N295" s="356">
        <f t="shared" si="75"/>
        <v>0.01</v>
      </c>
      <c r="O295" s="339" t="str">
        <f t="shared" si="75"/>
        <v>% of construction cost</v>
      </c>
      <c r="P295" s="439"/>
      <c r="Q295" s="339" t="str">
        <f t="shared" si="75"/>
        <v>electricity-sector-main.html#subsidies</v>
      </c>
      <c r="R295" s="407"/>
      <c r="S295" s="444"/>
      <c r="T295" s="11"/>
    </row>
    <row r="296" spans="1:20" s="6" customFormat="1" ht="28.5">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28.5">
      <c r="A297" s="77" t="str">
        <f t="shared" ref="A297:C308" si="77">A$296</f>
        <v>Electricity Supply</v>
      </c>
      <c r="B297" s="77" t="str">
        <f t="shared" si="77"/>
        <v>Subsidy for Electricity Production</v>
      </c>
      <c r="C297" s="77" t="str">
        <f t="shared" si="77"/>
        <v>Subsidy for Elec Production by Fuel</v>
      </c>
      <c r="D297" s="11" t="s">
        <v>83</v>
      </c>
      <c r="E297" s="58"/>
      <c r="F297" s="11" t="s">
        <v>97</v>
      </c>
      <c r="G297" s="58"/>
      <c r="H297" s="57" t="s">
        <v>213</v>
      </c>
      <c r="I297" s="11" t="s">
        <v>50</v>
      </c>
      <c r="J297" s="77" t="str">
        <f t="shared" ref="J297:K308" si="78">J$296</f>
        <v>Subsidy for Electricity Production</v>
      </c>
      <c r="K297" s="77" t="str">
        <f t="shared" si="78"/>
        <v>elec generation subsidy</v>
      </c>
      <c r="L297" s="69"/>
      <c r="M297" s="69"/>
      <c r="N297" s="69"/>
      <c r="O297" s="58"/>
      <c r="P297" s="439"/>
      <c r="Q297" s="58"/>
      <c r="R297" s="407"/>
      <c r="S297" s="444"/>
      <c r="T297" s="58"/>
    </row>
    <row r="298" spans="1:20" s="6" customFormat="1" ht="128.25">
      <c r="A298" s="77" t="str">
        <f t="shared" si="77"/>
        <v>Electricity Supply</v>
      </c>
      <c r="B298" s="77" t="str">
        <f t="shared" si="77"/>
        <v>Subsidy for Electricity Production</v>
      </c>
      <c r="C298" s="77" t="str">
        <f t="shared" si="77"/>
        <v>Subsidy for Elec Production by Fuel</v>
      </c>
      <c r="D298" s="11" t="s">
        <v>84</v>
      </c>
      <c r="E298" s="58"/>
      <c r="F298" s="11" t="s">
        <v>98</v>
      </c>
      <c r="G298" s="58"/>
      <c r="H298" s="57">
        <v>37</v>
      </c>
      <c r="I298" s="11" t="s">
        <v>49</v>
      </c>
      <c r="J298" s="77" t="str">
        <f t="shared" si="78"/>
        <v>Subsidy for Electricity Production</v>
      </c>
      <c r="K298" s="77" t="str">
        <f t="shared" si="78"/>
        <v>elec generation subsidy</v>
      </c>
      <c r="L298" s="72">
        <v>0</v>
      </c>
      <c r="M298" s="72">
        <v>60</v>
      </c>
      <c r="N298" s="72">
        <v>1</v>
      </c>
      <c r="O298" s="422" t="str">
        <f>UnitControlCenter!B45</f>
        <v>$/MWh</v>
      </c>
      <c r="P298" s="441" t="s">
        <v>3523</v>
      </c>
      <c r="Q298" s="56" t="s">
        <v>242</v>
      </c>
      <c r="R298" s="407" t="s">
        <v>243</v>
      </c>
      <c r="S298" s="439" t="s">
        <v>174</v>
      </c>
      <c r="T298" s="56"/>
    </row>
    <row r="299" spans="1:20" s="6" customFormat="1" ht="28.5">
      <c r="A299" s="77" t="str">
        <f t="shared" si="77"/>
        <v>Electricity Supply</v>
      </c>
      <c r="B299" s="77" t="str">
        <f t="shared" si="77"/>
        <v>Subsidy for Electricity Production</v>
      </c>
      <c r="C299" s="77" t="str">
        <f t="shared" si="77"/>
        <v>Subsidy for Elec Production by Fuel</v>
      </c>
      <c r="D299" s="11" t="s">
        <v>85</v>
      </c>
      <c r="E299" s="58"/>
      <c r="F299" s="11" t="s">
        <v>99</v>
      </c>
      <c r="G299" s="58"/>
      <c r="H299" s="57"/>
      <c r="I299" s="11" t="s">
        <v>50</v>
      </c>
      <c r="J299" s="77" t="str">
        <f t="shared" si="78"/>
        <v>Subsidy for Electricity Production</v>
      </c>
      <c r="K299" s="77" t="str">
        <f t="shared" si="78"/>
        <v>elec generation subsidy</v>
      </c>
      <c r="L299" s="69"/>
      <c r="M299" s="69"/>
      <c r="N299" s="69"/>
      <c r="O299" s="58"/>
      <c r="P299" s="439"/>
      <c r="Q299" s="58"/>
      <c r="R299" s="407"/>
      <c r="S299" s="456"/>
      <c r="T299" s="58"/>
    </row>
    <row r="300" spans="1:20" ht="128.25">
      <c r="A300" s="77" t="str">
        <f t="shared" si="77"/>
        <v>Electricity Supply</v>
      </c>
      <c r="B300" s="77" t="str">
        <f t="shared" si="77"/>
        <v>Subsidy for Electricity Production</v>
      </c>
      <c r="C300" s="77" t="str">
        <f t="shared" si="77"/>
        <v>Subsidy for Elec Production by Fuel</v>
      </c>
      <c r="D300" s="11" t="s">
        <v>512</v>
      </c>
      <c r="E300" s="58"/>
      <c r="F300" s="11" t="s">
        <v>515</v>
      </c>
      <c r="G300" s="58"/>
      <c r="H300" s="57">
        <v>39</v>
      </c>
      <c r="I300" s="11" t="s">
        <v>49</v>
      </c>
      <c r="J300" s="77" t="str">
        <f t="shared" si="78"/>
        <v>Subsidy for Electricity Production</v>
      </c>
      <c r="K300" s="77" t="str">
        <f t="shared" si="78"/>
        <v>elec generation subsidy</v>
      </c>
      <c r="L300" s="69">
        <f t="shared" ref="L300:O305" si="79">L$298</f>
        <v>0</v>
      </c>
      <c r="M300" s="69">
        <f t="shared" si="79"/>
        <v>60</v>
      </c>
      <c r="N300" s="69">
        <f t="shared" si="79"/>
        <v>1</v>
      </c>
      <c r="O300" s="58" t="str">
        <f t="shared" si="79"/>
        <v>$/MWh</v>
      </c>
      <c r="P300" s="441" t="s">
        <v>3524</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25">
      <c r="A301" s="77" t="str">
        <f t="shared" si="77"/>
        <v>Electricity Supply</v>
      </c>
      <c r="B301" s="77" t="str">
        <f t="shared" si="77"/>
        <v>Subsidy for Electricity Production</v>
      </c>
      <c r="C301" s="77" t="str">
        <f t="shared" si="77"/>
        <v>Subsidy for Elec Production by Fuel</v>
      </c>
      <c r="D301" s="11" t="s">
        <v>86</v>
      </c>
      <c r="E301" s="58"/>
      <c r="F301" s="11" t="s">
        <v>100</v>
      </c>
      <c r="G301" s="58"/>
      <c r="H301" s="57">
        <v>40</v>
      </c>
      <c r="I301" s="11" t="s">
        <v>49</v>
      </c>
      <c r="J301" s="77" t="str">
        <f t="shared" si="78"/>
        <v>Subsidy for Electricity Production</v>
      </c>
      <c r="K301" s="77" t="str">
        <f t="shared" si="78"/>
        <v>elec generation subsidy</v>
      </c>
      <c r="L301" s="69">
        <f t="shared" si="79"/>
        <v>0</v>
      </c>
      <c r="M301" s="69">
        <f t="shared" si="79"/>
        <v>60</v>
      </c>
      <c r="N301" s="69">
        <f t="shared" si="79"/>
        <v>1</v>
      </c>
      <c r="O301" s="58" t="str">
        <f t="shared" si="79"/>
        <v>$/MWh</v>
      </c>
      <c r="P301" s="441" t="s">
        <v>3525</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25">
      <c r="A302" s="77" t="str">
        <f t="shared" si="77"/>
        <v>Electricity Supply</v>
      </c>
      <c r="B302" s="77" t="str">
        <f t="shared" si="77"/>
        <v>Subsidy for Electricity Production</v>
      </c>
      <c r="C302" s="77" t="str">
        <f t="shared" si="77"/>
        <v>Subsidy for Elec Production by Fuel</v>
      </c>
      <c r="D302" s="11" t="s">
        <v>87</v>
      </c>
      <c r="E302" s="58"/>
      <c r="F302" s="11" t="s">
        <v>101</v>
      </c>
      <c r="G302" s="58"/>
      <c r="H302" s="57">
        <v>41</v>
      </c>
      <c r="I302" s="11" t="s">
        <v>49</v>
      </c>
      <c r="J302" s="77" t="str">
        <f t="shared" si="78"/>
        <v>Subsidy for Electricity Production</v>
      </c>
      <c r="K302" s="77" t="str">
        <f t="shared" si="78"/>
        <v>elec generation subsidy</v>
      </c>
      <c r="L302" s="69">
        <f t="shared" si="79"/>
        <v>0</v>
      </c>
      <c r="M302" s="69">
        <f t="shared" si="79"/>
        <v>60</v>
      </c>
      <c r="N302" s="69">
        <f t="shared" si="79"/>
        <v>1</v>
      </c>
      <c r="O302" s="58" t="str">
        <f t="shared" si="79"/>
        <v>$/MWh</v>
      </c>
      <c r="P302" s="441" t="s">
        <v>3526</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25">
      <c r="A303" s="77" t="str">
        <f t="shared" si="77"/>
        <v>Electricity Supply</v>
      </c>
      <c r="B303" s="77" t="str">
        <f t="shared" si="77"/>
        <v>Subsidy for Electricity Production</v>
      </c>
      <c r="C303" s="77" t="str">
        <f t="shared" si="77"/>
        <v>Subsidy for Elec Production by Fuel</v>
      </c>
      <c r="D303" s="11" t="s">
        <v>88</v>
      </c>
      <c r="E303" s="58"/>
      <c r="F303" s="11" t="s">
        <v>102</v>
      </c>
      <c r="G303" s="58"/>
      <c r="H303" s="57">
        <v>42</v>
      </c>
      <c r="I303" s="11" t="s">
        <v>50</v>
      </c>
      <c r="J303" s="77" t="str">
        <f t="shared" si="78"/>
        <v>Subsidy for Electricity Production</v>
      </c>
      <c r="K303" s="77" t="str">
        <f t="shared" si="78"/>
        <v>elec generation subsidy</v>
      </c>
      <c r="L303" s="69">
        <f t="shared" si="79"/>
        <v>0</v>
      </c>
      <c r="M303" s="69">
        <f t="shared" si="79"/>
        <v>60</v>
      </c>
      <c r="N303" s="69">
        <f t="shared" si="79"/>
        <v>1</v>
      </c>
      <c r="O303" s="58" t="str">
        <f t="shared" si="79"/>
        <v>$/MWh</v>
      </c>
      <c r="P303" s="441" t="s">
        <v>3527</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8.5">
      <c r="A304" s="77" t="str">
        <f t="shared" si="77"/>
        <v>Electricity Supply</v>
      </c>
      <c r="B304" s="77" t="str">
        <f t="shared" si="77"/>
        <v>Subsidy for Electricity Production</v>
      </c>
      <c r="C304" s="77" t="str">
        <f t="shared" si="77"/>
        <v>Subsidy for Elec Production by Fuel</v>
      </c>
      <c r="D304" s="11" t="s">
        <v>508</v>
      </c>
      <c r="E304" s="58"/>
      <c r="F304" s="11" t="s">
        <v>507</v>
      </c>
      <c r="G304" s="58"/>
      <c r="H304" s="57"/>
      <c r="I304" s="11" t="s">
        <v>50</v>
      </c>
      <c r="J304" s="77" t="str">
        <f t="shared" si="78"/>
        <v>Subsidy for Electricity Production</v>
      </c>
      <c r="K304" s="77" t="str">
        <f t="shared" si="78"/>
        <v>elec generation subsidy</v>
      </c>
      <c r="L304" s="67"/>
      <c r="M304" s="67"/>
      <c r="N304" s="67"/>
      <c r="O304" s="58"/>
      <c r="P304" s="439"/>
      <c r="Q304" s="56"/>
      <c r="R304" s="407"/>
      <c r="S304" s="456"/>
      <c r="T304" s="56"/>
    </row>
    <row r="305" spans="1:20" ht="128.25">
      <c r="A305" s="77" t="str">
        <f t="shared" si="77"/>
        <v>Electricity Supply</v>
      </c>
      <c r="B305" s="77" t="str">
        <f t="shared" si="77"/>
        <v>Subsidy for Electricity Production</v>
      </c>
      <c r="C305" s="77" t="str">
        <f t="shared" si="77"/>
        <v>Subsidy for Elec Production by Fuel</v>
      </c>
      <c r="D305" s="11" t="s">
        <v>517</v>
      </c>
      <c r="E305" s="58"/>
      <c r="F305" s="11" t="s">
        <v>518</v>
      </c>
      <c r="G305" s="58"/>
      <c r="H305" s="57">
        <v>184</v>
      </c>
      <c r="I305" s="11" t="s">
        <v>49</v>
      </c>
      <c r="J305" s="77" t="str">
        <f t="shared" si="78"/>
        <v>Subsidy for Electricity Production</v>
      </c>
      <c r="K305" s="77" t="str">
        <f t="shared" si="78"/>
        <v>elec generation subsidy</v>
      </c>
      <c r="L305" s="69">
        <f t="shared" si="79"/>
        <v>0</v>
      </c>
      <c r="M305" s="69">
        <f t="shared" si="79"/>
        <v>60</v>
      </c>
      <c r="N305" s="69">
        <f t="shared" si="79"/>
        <v>1</v>
      </c>
      <c r="O305" s="58" t="str">
        <f t="shared" si="79"/>
        <v>$/MWh</v>
      </c>
      <c r="P305" s="441" t="s">
        <v>3528</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8.5">
      <c r="A306" s="77" t="str">
        <f t="shared" si="77"/>
        <v>Electricity Supply</v>
      </c>
      <c r="B306" s="77" t="str">
        <f t="shared" si="77"/>
        <v>Subsidy for Electricity Production</v>
      </c>
      <c r="C306" s="77" t="str">
        <f t="shared" si="77"/>
        <v>Subsidy for Elec Production by Fuel</v>
      </c>
      <c r="D306" s="11" t="s">
        <v>3141</v>
      </c>
      <c r="E306" s="56"/>
      <c r="F306" s="11" t="s">
        <v>2792</v>
      </c>
      <c r="G306" s="58"/>
      <c r="H306" s="57"/>
      <c r="I306" s="11" t="s">
        <v>50</v>
      </c>
      <c r="J306" s="77" t="str">
        <f t="shared" si="78"/>
        <v>Subsidy for Electricity Production</v>
      </c>
      <c r="K306" s="77" t="str">
        <f t="shared" si="78"/>
        <v>elec generation subsidy</v>
      </c>
      <c r="L306" s="69"/>
      <c r="M306" s="69"/>
      <c r="N306" s="69"/>
      <c r="O306" s="58"/>
      <c r="P306" s="439"/>
      <c r="Q306" s="56"/>
      <c r="R306" s="407"/>
      <c r="S306" s="456"/>
      <c r="T306" s="56"/>
    </row>
    <row r="307" spans="1:20" ht="28.5">
      <c r="A307" s="77" t="str">
        <f t="shared" si="77"/>
        <v>Electricity Supply</v>
      </c>
      <c r="B307" s="77" t="str">
        <f t="shared" si="77"/>
        <v>Subsidy for Electricity Production</v>
      </c>
      <c r="C307" s="77" t="str">
        <f t="shared" si="77"/>
        <v>Subsidy for Elec Production by Fuel</v>
      </c>
      <c r="D307" s="11" t="s">
        <v>3142</v>
      </c>
      <c r="E307" s="56"/>
      <c r="F307" s="11" t="s">
        <v>2945</v>
      </c>
      <c r="G307" s="58"/>
      <c r="H307" s="57"/>
      <c r="I307" s="11" t="s">
        <v>50</v>
      </c>
      <c r="J307" s="77" t="str">
        <f t="shared" si="78"/>
        <v>Subsidy for Electricity Production</v>
      </c>
      <c r="K307" s="77" t="str">
        <f t="shared" si="78"/>
        <v>elec generation subsidy</v>
      </c>
      <c r="L307" s="69"/>
      <c r="M307" s="69"/>
      <c r="N307" s="69"/>
      <c r="O307" s="58"/>
      <c r="P307" s="439"/>
      <c r="Q307" s="56"/>
      <c r="R307" s="407"/>
      <c r="S307" s="456"/>
      <c r="T307" s="56"/>
    </row>
    <row r="308" spans="1:20" ht="28.5">
      <c r="A308" s="77" t="str">
        <f t="shared" si="77"/>
        <v>Electricity Supply</v>
      </c>
      <c r="B308" s="77" t="str">
        <f t="shared" si="77"/>
        <v>Subsidy for Electricity Production</v>
      </c>
      <c r="C308" s="77" t="str">
        <f t="shared" si="77"/>
        <v>Subsidy for Elec Production by Fuel</v>
      </c>
      <c r="D308" s="11" t="s">
        <v>3143</v>
      </c>
      <c r="E308" s="56"/>
      <c r="F308" s="11" t="s">
        <v>2794</v>
      </c>
      <c r="G308" s="58"/>
      <c r="H308" s="57"/>
      <c r="I308" s="11" t="s">
        <v>50</v>
      </c>
      <c r="J308" s="77" t="str">
        <f t="shared" si="78"/>
        <v>Subsidy for Electricity Production</v>
      </c>
      <c r="K308" s="77" t="str">
        <f t="shared" si="78"/>
        <v>elec generation subsidy</v>
      </c>
      <c r="L308" s="69"/>
      <c r="M308" s="69"/>
      <c r="N308" s="69"/>
      <c r="O308" s="58"/>
      <c r="P308" s="439"/>
      <c r="Q308" s="56"/>
      <c r="R308" s="407"/>
      <c r="S308" s="456"/>
      <c r="T308" s="56"/>
    </row>
    <row r="309" spans="1:20" ht="85.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2.7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57">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1.2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1.25">
      <c r="A313" s="77" t="str">
        <f>A$312</f>
        <v>Industry</v>
      </c>
      <c r="B313" s="77" t="str">
        <f t="shared" ref="B313:C319" si="80">B$312</f>
        <v>Industry Energy Efficiency Standards</v>
      </c>
      <c r="C313" s="77" t="str">
        <f t="shared" si="80"/>
        <v>Percentage Improvement in Eqpt Efficiency Standards above BAU</v>
      </c>
      <c r="D313" s="11" t="s">
        <v>146</v>
      </c>
      <c r="E313" s="56"/>
      <c r="F313" s="11" t="s">
        <v>2656</v>
      </c>
      <c r="G313" s="56"/>
      <c r="H313" s="57">
        <v>47</v>
      </c>
      <c r="I313" s="56" t="s">
        <v>49</v>
      </c>
      <c r="J313" s="77" t="str">
        <f t="shared" ref="J313:J319" si="81">J$312</f>
        <v>Industry Energy Efficiency Standards</v>
      </c>
      <c r="K313" s="64" t="str">
        <f t="shared" ref="K313:O319" si="82">K$312</f>
        <v>indst efficiency standards</v>
      </c>
      <c r="L313" s="64">
        <f t="shared" si="82"/>
        <v>0</v>
      </c>
      <c r="M313" s="64">
        <f t="shared" si="82"/>
        <v>0.33</v>
      </c>
      <c r="N313" s="64">
        <f t="shared" si="82"/>
        <v>0.01</v>
      </c>
      <c r="O313" s="58" t="str">
        <f t="shared" si="82"/>
        <v>% reduction in energy use</v>
      </c>
      <c r="P313" s="439" t="s">
        <v>2760</v>
      </c>
      <c r="Q313" s="56" t="s">
        <v>250</v>
      </c>
      <c r="R313" s="407" t="s">
        <v>251</v>
      </c>
      <c r="S313" s="456" t="str">
        <f t="shared" ref="S313:S319" si="83">S$312</f>
        <v>U.S. DOE, 2016, Industrial Energy Efficiency Potential Analysis, https://energy.gov/sites/prod/files/2017/04/f34/energy-savings-by-state-industrial-methodology.pdf</v>
      </c>
      <c r="T313" s="58" t="str">
        <f t="shared" ref="T313:T319" si="84">T$312</f>
        <v>U.S. DOE, 2016, Industrial Energy Efficiency Potential Analysis, https://energy.gov/sites/prod/files/2017/04/f34/energy-savings-by-state-industrial-methodology.pdf</v>
      </c>
    </row>
    <row r="314" spans="1:20" s="6" customFormat="1" ht="71.25">
      <c r="A314" s="77" t="str">
        <f t="shared" ref="A314:A319" si="85">A$312</f>
        <v>Industry</v>
      </c>
      <c r="B314" s="77" t="str">
        <f t="shared" si="80"/>
        <v>Industry Energy Efficiency Standards</v>
      </c>
      <c r="C314" s="77" t="str">
        <f t="shared" si="80"/>
        <v>Percentage Improvement in Eqpt Efficiency Standards above BAU</v>
      </c>
      <c r="D314" s="11" t="s">
        <v>147</v>
      </c>
      <c r="E314" s="56"/>
      <c r="F314" s="11" t="s">
        <v>2657</v>
      </c>
      <c r="G314" s="56"/>
      <c r="H314" s="57">
        <v>48</v>
      </c>
      <c r="I314" s="56" t="s">
        <v>49</v>
      </c>
      <c r="J314" s="77" t="str">
        <f t="shared" si="81"/>
        <v>Industry Energy Efficiency Standards</v>
      </c>
      <c r="K314" s="64" t="str">
        <f t="shared" si="82"/>
        <v>indst efficiency standards</v>
      </c>
      <c r="L314" s="64">
        <f t="shared" si="82"/>
        <v>0</v>
      </c>
      <c r="M314" s="64">
        <f t="shared" si="82"/>
        <v>0.33</v>
      </c>
      <c r="N314" s="64">
        <f t="shared" si="82"/>
        <v>0.01</v>
      </c>
      <c r="O314" s="58" t="str">
        <f t="shared" si="82"/>
        <v>% reduction in energy use</v>
      </c>
      <c r="P314" s="439" t="s">
        <v>2760</v>
      </c>
      <c r="Q314" s="56" t="s">
        <v>250</v>
      </c>
      <c r="R314" s="407" t="s">
        <v>251</v>
      </c>
      <c r="S314" s="456" t="str">
        <f t="shared" si="83"/>
        <v>U.S. DOE, 2016, Industrial Energy Efficiency Potential Analysis, https://energy.gov/sites/prod/files/2017/04/f34/energy-savings-by-state-industrial-methodology.pdf</v>
      </c>
      <c r="T314" s="58" t="str">
        <f t="shared" si="84"/>
        <v>U.S. DOE, 2016, Industrial Energy Efficiency Potential Analysis, https://energy.gov/sites/prod/files/2017/04/f34/energy-savings-by-state-industrial-methodology.pdf</v>
      </c>
    </row>
    <row r="315" spans="1:20" s="6" customFormat="1" ht="71.25">
      <c r="A315" s="77" t="str">
        <f t="shared" si="85"/>
        <v>Industry</v>
      </c>
      <c r="B315" s="77" t="str">
        <f t="shared" si="80"/>
        <v>Industry Energy Efficiency Standards</v>
      </c>
      <c r="C315" s="77" t="str">
        <f t="shared" si="80"/>
        <v>Percentage Improvement in Eqpt Efficiency Standards above BAU</v>
      </c>
      <c r="D315" s="11" t="s">
        <v>148</v>
      </c>
      <c r="E315" s="56"/>
      <c r="F315" s="11" t="s">
        <v>2658</v>
      </c>
      <c r="G315" s="56"/>
      <c r="H315" s="57">
        <v>49</v>
      </c>
      <c r="I315" s="56" t="s">
        <v>49</v>
      </c>
      <c r="J315" s="77" t="str">
        <f t="shared" si="81"/>
        <v>Industry Energy Efficiency Standards</v>
      </c>
      <c r="K315" s="64" t="str">
        <f t="shared" si="82"/>
        <v>indst efficiency standards</v>
      </c>
      <c r="L315" s="64">
        <f t="shared" si="82"/>
        <v>0</v>
      </c>
      <c r="M315" s="64">
        <f t="shared" si="82"/>
        <v>0.33</v>
      </c>
      <c r="N315" s="64">
        <f t="shared" si="82"/>
        <v>0.01</v>
      </c>
      <c r="O315" s="58" t="str">
        <f t="shared" si="82"/>
        <v>% reduction in energy use</v>
      </c>
      <c r="P315" s="439" t="s">
        <v>2760</v>
      </c>
      <c r="Q315" s="56" t="s">
        <v>250</v>
      </c>
      <c r="R315" s="407" t="s">
        <v>251</v>
      </c>
      <c r="S315" s="456" t="str">
        <f t="shared" si="83"/>
        <v>U.S. DOE, 2016, Industrial Energy Efficiency Potential Analysis, https://energy.gov/sites/prod/files/2017/04/f34/energy-savings-by-state-industrial-methodology.pdf</v>
      </c>
      <c r="T315" s="58" t="str">
        <f t="shared" si="84"/>
        <v>U.S. DOE, 2016, Industrial Energy Efficiency Potential Analysis, https://energy.gov/sites/prod/files/2017/04/f34/energy-savings-by-state-industrial-methodology.pdf</v>
      </c>
    </row>
    <row r="316" spans="1:20" s="6" customFormat="1" ht="71.25">
      <c r="A316" s="77" t="str">
        <f t="shared" si="85"/>
        <v>Industry</v>
      </c>
      <c r="B316" s="77" t="str">
        <f t="shared" si="80"/>
        <v>Industry Energy Efficiency Standards</v>
      </c>
      <c r="C316" s="77" t="str">
        <f t="shared" si="80"/>
        <v>Percentage Improvement in Eqpt Efficiency Standards above BAU</v>
      </c>
      <c r="D316" s="11" t="s">
        <v>2730</v>
      </c>
      <c r="E316" s="56"/>
      <c r="F316" s="11" t="s">
        <v>3165</v>
      </c>
      <c r="G316" s="56"/>
      <c r="H316" s="57">
        <v>50</v>
      </c>
      <c r="I316" s="56" t="s">
        <v>49</v>
      </c>
      <c r="J316" s="77" t="str">
        <f t="shared" si="81"/>
        <v>Industry Energy Efficiency Standards</v>
      </c>
      <c r="K316" s="64" t="str">
        <f t="shared" si="82"/>
        <v>indst efficiency standards</v>
      </c>
      <c r="L316" s="64">
        <f t="shared" si="82"/>
        <v>0</v>
      </c>
      <c r="M316" s="64">
        <f t="shared" si="82"/>
        <v>0.33</v>
      </c>
      <c r="N316" s="64">
        <f t="shared" si="82"/>
        <v>0.01</v>
      </c>
      <c r="O316" s="58" t="str">
        <f t="shared" si="82"/>
        <v>% reduction in energy use</v>
      </c>
      <c r="P316" s="439" t="s">
        <v>2760</v>
      </c>
      <c r="Q316" s="56" t="s">
        <v>250</v>
      </c>
      <c r="R316" s="407" t="s">
        <v>251</v>
      </c>
      <c r="S316" s="456" t="str">
        <f t="shared" si="83"/>
        <v>U.S. DOE, 2016, Industrial Energy Efficiency Potential Analysis, https://energy.gov/sites/prod/files/2017/04/f34/energy-savings-by-state-industrial-methodology.pdf</v>
      </c>
      <c r="T316" s="58" t="str">
        <f t="shared" si="84"/>
        <v>U.S. DOE, 2016, Industrial Energy Efficiency Potential Analysis, https://energy.gov/sites/prod/files/2017/04/f34/energy-savings-by-state-industrial-methodology.pdf</v>
      </c>
    </row>
    <row r="317" spans="1:20" s="6" customFormat="1" ht="71.25">
      <c r="A317" s="77" t="str">
        <f t="shared" si="85"/>
        <v>Industry</v>
      </c>
      <c r="B317" s="77" t="str">
        <f t="shared" si="80"/>
        <v>Industry Energy Efficiency Standards</v>
      </c>
      <c r="C317" s="77" t="str">
        <f t="shared" si="80"/>
        <v>Percentage Improvement in Eqpt Efficiency Standards above BAU</v>
      </c>
      <c r="D317" s="11" t="s">
        <v>149</v>
      </c>
      <c r="E317" s="56"/>
      <c r="F317" s="11" t="s">
        <v>2729</v>
      </c>
      <c r="G317" s="56"/>
      <c r="H317" s="57">
        <v>51</v>
      </c>
      <c r="I317" s="56" t="s">
        <v>49</v>
      </c>
      <c r="J317" s="77" t="str">
        <f t="shared" si="81"/>
        <v>Industry Energy Efficiency Standards</v>
      </c>
      <c r="K317" s="64" t="str">
        <f t="shared" si="82"/>
        <v>indst efficiency standards</v>
      </c>
      <c r="L317" s="64">
        <f t="shared" si="82"/>
        <v>0</v>
      </c>
      <c r="M317" s="64">
        <f t="shared" si="82"/>
        <v>0.33</v>
      </c>
      <c r="N317" s="64">
        <f t="shared" si="82"/>
        <v>0.01</v>
      </c>
      <c r="O317" s="58" t="str">
        <f t="shared" si="82"/>
        <v>% reduction in energy use</v>
      </c>
      <c r="P317" s="439" t="s">
        <v>2760</v>
      </c>
      <c r="Q317" s="56" t="s">
        <v>250</v>
      </c>
      <c r="R317" s="407" t="s">
        <v>251</v>
      </c>
      <c r="S317" s="456" t="str">
        <f t="shared" si="83"/>
        <v>U.S. DOE, 2016, Industrial Energy Efficiency Potential Analysis, https://energy.gov/sites/prod/files/2017/04/f34/energy-savings-by-state-industrial-methodology.pdf</v>
      </c>
      <c r="T317" s="58" t="str">
        <f t="shared" si="84"/>
        <v>U.S. DOE, 2016, Industrial Energy Efficiency Potential Analysis, https://energy.gov/sites/prod/files/2017/04/f34/energy-savings-by-state-industrial-methodology.pdf</v>
      </c>
    </row>
    <row r="318" spans="1:20" ht="71.25">
      <c r="A318" s="77" t="str">
        <f t="shared" si="85"/>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1"/>
        <v>Industry Energy Efficiency Standards</v>
      </c>
      <c r="K318" s="64" t="str">
        <f t="shared" si="82"/>
        <v>indst efficiency standards</v>
      </c>
      <c r="L318" s="64">
        <f>L$312</f>
        <v>0</v>
      </c>
      <c r="M318" s="64">
        <f>M$312</f>
        <v>0.33</v>
      </c>
      <c r="N318" s="64">
        <f>N$312</f>
        <v>0.01</v>
      </c>
      <c r="O318" s="58" t="str">
        <f>O$312</f>
        <v>% reduction in energy use</v>
      </c>
      <c r="P318" s="439" t="s">
        <v>2760</v>
      </c>
      <c r="Q318" s="56" t="s">
        <v>250</v>
      </c>
      <c r="R318" s="407" t="s">
        <v>251</v>
      </c>
      <c r="S318" s="456" t="str">
        <f t="shared" si="83"/>
        <v>U.S. DOE, 2016, Industrial Energy Efficiency Potential Analysis, https://energy.gov/sites/prod/files/2017/04/f34/energy-savings-by-state-industrial-methodology.pdf</v>
      </c>
      <c r="T318" s="58" t="str">
        <f t="shared" si="84"/>
        <v>U.S. DOE, 2016, Industrial Energy Efficiency Potential Analysis, https://energy.gov/sites/prod/files/2017/04/f34/energy-savings-by-state-industrial-methodology.pdf</v>
      </c>
    </row>
    <row r="319" spans="1:20" s="6" customFormat="1" ht="71.25">
      <c r="A319" s="77" t="str">
        <f t="shared" si="85"/>
        <v>Industry</v>
      </c>
      <c r="B319" s="77" t="str">
        <f t="shared" si="80"/>
        <v>Industry Energy Efficiency Standards</v>
      </c>
      <c r="C319" s="77" t="str">
        <f t="shared" si="80"/>
        <v>Percentage Improvement in Eqpt Efficiency Standards above BAU</v>
      </c>
      <c r="D319" s="11" t="s">
        <v>151</v>
      </c>
      <c r="E319" s="56"/>
      <c r="F319" s="11" t="s">
        <v>153</v>
      </c>
      <c r="G319" s="56"/>
      <c r="H319" s="57">
        <v>53</v>
      </c>
      <c r="I319" s="56" t="s">
        <v>49</v>
      </c>
      <c r="J319" s="77" t="str">
        <f t="shared" si="81"/>
        <v>Industry Energy Efficiency Standards</v>
      </c>
      <c r="K319" s="64" t="str">
        <f t="shared" si="82"/>
        <v>indst efficiency standards</v>
      </c>
      <c r="L319" s="64">
        <f t="shared" si="82"/>
        <v>0</v>
      </c>
      <c r="M319" s="64">
        <f t="shared" si="82"/>
        <v>0.33</v>
      </c>
      <c r="N319" s="64">
        <f t="shared" si="82"/>
        <v>0.01</v>
      </c>
      <c r="O319" s="58" t="str">
        <f t="shared" si="82"/>
        <v>% reduction in energy use</v>
      </c>
      <c r="P319" s="439" t="s">
        <v>2760</v>
      </c>
      <c r="Q319" s="56" t="s">
        <v>250</v>
      </c>
      <c r="R319" s="407" t="s">
        <v>251</v>
      </c>
      <c r="S319" s="456" t="str">
        <f t="shared" si="83"/>
        <v>U.S. DOE, 2016, Industrial Energy Efficiency Potential Analysis, https://energy.gov/sites/prod/files/2017/04/f34/energy-savings-by-state-industrial-methodology.pdf</v>
      </c>
      <c r="T319" s="58" t="str">
        <f t="shared" si="84"/>
        <v>U.S. DOE, 2016, Industrial Energy Efficiency Potential Analysis, https://energy.gov/sites/prod/files/2017/04/f34/energy-savings-by-state-industrial-methodology.pdf</v>
      </c>
    </row>
    <row r="320" spans="1:20" s="6" customFormat="1" ht="42.7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28.5">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14">
      <c r="A322" s="77" t="str">
        <f t="shared" ref="A322:C353" si="86">A$321</f>
        <v>Industry</v>
      </c>
      <c r="B322" s="77" t="str">
        <f t="shared" si="86"/>
        <v>Electrification + Hydrogen</v>
      </c>
      <c r="C322" s="77" t="str">
        <f t="shared" si="86"/>
        <v>Fraction of Industrial Fuel Use Shifted to Other Fuels</v>
      </c>
      <c r="D322" s="56" t="s">
        <v>145</v>
      </c>
      <c r="E322" s="56" t="s">
        <v>2642</v>
      </c>
      <c r="F322" s="11" t="s">
        <v>2655</v>
      </c>
      <c r="G322" s="56" t="s">
        <v>2650</v>
      </c>
      <c r="H322" s="57">
        <v>382</v>
      </c>
      <c r="I322" s="56" t="s">
        <v>49</v>
      </c>
      <c r="J322" s="77" t="str">
        <f t="shared" ref="J322:O326" si="87">J$321</f>
        <v>Electrification + Hydrogen</v>
      </c>
      <c r="K322" s="77" t="str">
        <f t="shared" si="87"/>
        <v>indst fuel type shifting</v>
      </c>
      <c r="L322" s="356">
        <f t="shared" si="87"/>
        <v>0</v>
      </c>
      <c r="M322" s="356">
        <f t="shared" si="87"/>
        <v>1</v>
      </c>
      <c r="N322" s="356">
        <f t="shared" si="87"/>
        <v>0.01</v>
      </c>
      <c r="O322" s="77" t="str">
        <f t="shared" si="87"/>
        <v>% of fuel shifted</v>
      </c>
      <c r="P322" s="439" t="s">
        <v>3429</v>
      </c>
      <c r="Q322" s="77" t="str">
        <f t="shared" ref="Q322:R396" si="88">Q$321</f>
        <v>industry-ag-main.html#fuel-switching</v>
      </c>
      <c r="R322" s="399" t="str">
        <f t="shared" si="88"/>
        <v>industry-elec-and-hydrogen.html</v>
      </c>
      <c r="S322" s="439"/>
      <c r="T322" s="56"/>
    </row>
    <row r="323" spans="1:20" ht="114">
      <c r="A323" s="77" t="str">
        <f>A$321</f>
        <v>Industry</v>
      </c>
      <c r="B323" s="77" t="str">
        <f t="shared" si="86"/>
        <v>Electrification + Hydrogen</v>
      </c>
      <c r="C323" s="77" t="str">
        <f t="shared" si="86"/>
        <v>Fraction of Industrial Fuel Use Shifted to Other Fuels</v>
      </c>
      <c r="D323" s="56" t="s">
        <v>145</v>
      </c>
      <c r="E323" s="56" t="s">
        <v>2643</v>
      </c>
      <c r="F323" s="11" t="s">
        <v>2655</v>
      </c>
      <c r="G323" s="56" t="s">
        <v>2651</v>
      </c>
      <c r="H323" s="57">
        <v>383</v>
      </c>
      <c r="I323" s="56" t="s">
        <v>49</v>
      </c>
      <c r="J323" s="77" t="str">
        <f t="shared" si="87"/>
        <v>Electrification + Hydrogen</v>
      </c>
      <c r="K323" s="77" t="str">
        <f t="shared" si="87"/>
        <v>indst fuel type shifting</v>
      </c>
      <c r="L323" s="356">
        <f t="shared" si="87"/>
        <v>0</v>
      </c>
      <c r="M323" s="356">
        <f t="shared" si="87"/>
        <v>1</v>
      </c>
      <c r="N323" s="356">
        <f t="shared" si="87"/>
        <v>0.01</v>
      </c>
      <c r="O323" s="77" t="str">
        <f t="shared" si="87"/>
        <v>% of fuel shifted</v>
      </c>
      <c r="P323" s="439" t="s">
        <v>3430</v>
      </c>
      <c r="Q323" s="77" t="str">
        <f t="shared" si="88"/>
        <v>industry-ag-main.html#fuel-switching</v>
      </c>
      <c r="R323" s="399" t="str">
        <f t="shared" si="88"/>
        <v>industry-elec-and-hydrogen.html</v>
      </c>
      <c r="S323" s="439"/>
      <c r="T323" s="56"/>
    </row>
    <row r="324" spans="1:20" ht="114">
      <c r="A324" s="77" t="str">
        <f t="shared" ref="A324:C355" si="89">A$321</f>
        <v>Industry</v>
      </c>
      <c r="B324" s="77" t="str">
        <f t="shared" si="86"/>
        <v>Electrification + Hydrogen</v>
      </c>
      <c r="C324" s="77" t="str">
        <f t="shared" si="86"/>
        <v>Fraction of Industrial Fuel Use Shifted to Other Fuels</v>
      </c>
      <c r="D324" s="56" t="s">
        <v>145</v>
      </c>
      <c r="E324" s="56" t="s">
        <v>2644</v>
      </c>
      <c r="F324" s="11" t="s">
        <v>2655</v>
      </c>
      <c r="G324" s="56" t="s">
        <v>2648</v>
      </c>
      <c r="H324" s="57">
        <v>384</v>
      </c>
      <c r="I324" s="56" t="s">
        <v>49</v>
      </c>
      <c r="J324" s="77" t="str">
        <f t="shared" si="87"/>
        <v>Electrification + Hydrogen</v>
      </c>
      <c r="K324" s="77" t="str">
        <f t="shared" si="87"/>
        <v>indst fuel type shifting</v>
      </c>
      <c r="L324" s="356">
        <f t="shared" si="87"/>
        <v>0</v>
      </c>
      <c r="M324" s="356">
        <f t="shared" si="87"/>
        <v>1</v>
      </c>
      <c r="N324" s="356">
        <f t="shared" si="87"/>
        <v>0.01</v>
      </c>
      <c r="O324" s="77" t="str">
        <f t="shared" si="87"/>
        <v>% of fuel shifted</v>
      </c>
      <c r="P324" s="439" t="s">
        <v>3431</v>
      </c>
      <c r="Q324" s="77" t="str">
        <f t="shared" si="88"/>
        <v>industry-ag-main.html#fuel-switching</v>
      </c>
      <c r="R324" s="399" t="str">
        <f t="shared" si="88"/>
        <v>industry-elec-and-hydrogen.html</v>
      </c>
      <c r="S324" s="439"/>
      <c r="T324" s="56"/>
    </row>
    <row r="325" spans="1:20" ht="114">
      <c r="A325" s="77" t="str">
        <f t="shared" si="89"/>
        <v>Industry</v>
      </c>
      <c r="B325" s="77" t="str">
        <f t="shared" si="86"/>
        <v>Electrification + Hydrogen</v>
      </c>
      <c r="C325" s="77" t="str">
        <f t="shared" si="86"/>
        <v>Fraction of Industrial Fuel Use Shifted to Other Fuels</v>
      </c>
      <c r="D325" s="56" t="s">
        <v>145</v>
      </c>
      <c r="E325" s="56" t="s">
        <v>2645</v>
      </c>
      <c r="F325" s="11" t="s">
        <v>2655</v>
      </c>
      <c r="G325" s="56" t="s">
        <v>2649</v>
      </c>
      <c r="H325" s="57">
        <v>385</v>
      </c>
      <c r="I325" s="56" t="s">
        <v>49</v>
      </c>
      <c r="J325" s="77" t="str">
        <f t="shared" si="87"/>
        <v>Electrification + Hydrogen</v>
      </c>
      <c r="K325" s="77" t="str">
        <f t="shared" si="87"/>
        <v>indst fuel type shifting</v>
      </c>
      <c r="L325" s="356">
        <f t="shared" si="87"/>
        <v>0</v>
      </c>
      <c r="M325" s="356">
        <f t="shared" si="87"/>
        <v>1</v>
      </c>
      <c r="N325" s="356">
        <f t="shared" si="87"/>
        <v>0.01</v>
      </c>
      <c r="O325" s="77" t="str">
        <f t="shared" si="87"/>
        <v>% of fuel shifted</v>
      </c>
      <c r="P325" s="439" t="s">
        <v>3432</v>
      </c>
      <c r="Q325" s="77" t="str">
        <f t="shared" si="88"/>
        <v>industry-ag-main.html#fuel-switching</v>
      </c>
      <c r="R325" s="399" t="str">
        <f t="shared" si="88"/>
        <v>industry-elec-and-hydrogen.html</v>
      </c>
      <c r="S325" s="439"/>
      <c r="T325" s="56"/>
    </row>
    <row r="326" spans="1:20" ht="28.5">
      <c r="A326" s="77" t="str">
        <f t="shared" si="89"/>
        <v>Industry</v>
      </c>
      <c r="B326" s="77" t="str">
        <f t="shared" si="86"/>
        <v>Electrification + Hydrogen</v>
      </c>
      <c r="C326" s="77" t="str">
        <f t="shared" si="86"/>
        <v>Fraction of Industrial Fuel Use Shifted to Other Fuels</v>
      </c>
      <c r="D326" s="56" t="s">
        <v>145</v>
      </c>
      <c r="E326" s="56" t="s">
        <v>2646</v>
      </c>
      <c r="F326" s="11" t="s">
        <v>2655</v>
      </c>
      <c r="G326" s="56" t="s">
        <v>2652</v>
      </c>
      <c r="H326" s="57">
        <v>386</v>
      </c>
      <c r="I326" s="56" t="s">
        <v>50</v>
      </c>
      <c r="J326" s="77" t="str">
        <f t="shared" si="87"/>
        <v>Electrification + Hydrogen</v>
      </c>
      <c r="K326" s="77" t="str">
        <f t="shared" si="87"/>
        <v>indst fuel type shifting</v>
      </c>
      <c r="L326" s="356">
        <f t="shared" si="87"/>
        <v>0</v>
      </c>
      <c r="M326" s="356">
        <f t="shared" si="87"/>
        <v>1</v>
      </c>
      <c r="N326" s="356">
        <f t="shared" si="87"/>
        <v>0.01</v>
      </c>
      <c r="O326" s="77" t="str">
        <f t="shared" si="87"/>
        <v>% of fuel shifted</v>
      </c>
      <c r="P326" s="439"/>
      <c r="Q326" s="77" t="str">
        <f t="shared" si="88"/>
        <v>industry-ag-main.html#fuel-switching</v>
      </c>
      <c r="R326" s="399" t="str">
        <f t="shared" si="88"/>
        <v>industry-elec-and-hydrogen.html</v>
      </c>
      <c r="S326" s="439"/>
      <c r="T326" s="56"/>
    </row>
    <row r="327" spans="1:20" ht="28.5">
      <c r="A327" s="77" t="str">
        <f t="shared" si="89"/>
        <v>Industry</v>
      </c>
      <c r="B327" s="77" t="str">
        <f t="shared" si="86"/>
        <v>Electrification + Hydrogen</v>
      </c>
      <c r="C327" s="77" t="str">
        <f t="shared" si="86"/>
        <v>Fraction of Industrial Fuel Use Shifted to Other Fuels</v>
      </c>
      <c r="D327" s="56" t="s">
        <v>145</v>
      </c>
      <c r="E327" s="56" t="s">
        <v>3083</v>
      </c>
      <c r="F327" s="11" t="s">
        <v>2655</v>
      </c>
      <c r="G327" s="56" t="s">
        <v>3086</v>
      </c>
      <c r="H327" s="57">
        <v>387</v>
      </c>
      <c r="I327" s="56" t="s">
        <v>50</v>
      </c>
      <c r="J327" s="77" t="str">
        <f t="shared" ref="J327:O369" si="90">J$321</f>
        <v>Electrification + Hydrogen</v>
      </c>
      <c r="K327" s="77" t="str">
        <f t="shared" si="90"/>
        <v>indst fuel type shifting</v>
      </c>
      <c r="L327" s="356">
        <f t="shared" si="90"/>
        <v>0</v>
      </c>
      <c r="M327" s="356">
        <f t="shared" si="90"/>
        <v>1</v>
      </c>
      <c r="N327" s="356">
        <f t="shared" si="90"/>
        <v>0.01</v>
      </c>
      <c r="O327" s="77" t="str">
        <f t="shared" si="90"/>
        <v>% of fuel shifted</v>
      </c>
      <c r="P327" s="439"/>
      <c r="Q327" s="77" t="str">
        <f t="shared" si="88"/>
        <v>industry-ag-main.html#fuel-switching</v>
      </c>
      <c r="R327" s="399" t="str">
        <f t="shared" si="88"/>
        <v>industry-elec-and-hydrogen.html</v>
      </c>
      <c r="S327" s="439"/>
      <c r="T327" s="56"/>
    </row>
    <row r="328" spans="1:20" ht="114">
      <c r="A328" s="77" t="str">
        <f t="shared" si="89"/>
        <v>Industry</v>
      </c>
      <c r="B328" s="77" t="str">
        <f t="shared" si="86"/>
        <v>Electrification + Hydrogen</v>
      </c>
      <c r="C328" s="77" t="str">
        <f t="shared" si="86"/>
        <v>Fraction of Industrial Fuel Use Shifted to Other Fuels</v>
      </c>
      <c r="D328" s="56" t="s">
        <v>145</v>
      </c>
      <c r="E328" s="56" t="s">
        <v>3084</v>
      </c>
      <c r="F328" s="11" t="s">
        <v>2655</v>
      </c>
      <c r="G328" s="56" t="s">
        <v>3088</v>
      </c>
      <c r="H328" s="57">
        <v>388</v>
      </c>
      <c r="I328" s="56" t="s">
        <v>49</v>
      </c>
      <c r="J328" s="77" t="str">
        <f t="shared" si="90"/>
        <v>Electrification + Hydrogen</v>
      </c>
      <c r="K328" s="77" t="str">
        <f t="shared" si="90"/>
        <v>indst fuel type shifting</v>
      </c>
      <c r="L328" s="356">
        <f t="shared" si="90"/>
        <v>0</v>
      </c>
      <c r="M328" s="356">
        <f t="shared" si="90"/>
        <v>1</v>
      </c>
      <c r="N328" s="356">
        <f t="shared" si="90"/>
        <v>0.01</v>
      </c>
      <c r="O328" s="77" t="str">
        <f t="shared" si="90"/>
        <v>% of fuel shifted</v>
      </c>
      <c r="P328" s="439" t="s">
        <v>3433</v>
      </c>
      <c r="Q328" s="77" t="str">
        <f t="shared" si="88"/>
        <v>industry-ag-main.html#fuel-switching</v>
      </c>
      <c r="R328" s="399" t="str">
        <f t="shared" si="88"/>
        <v>industry-elec-and-hydrogen.html</v>
      </c>
      <c r="S328" s="439"/>
      <c r="T328" s="56"/>
    </row>
    <row r="329" spans="1:20" ht="128.25">
      <c r="A329" s="77" t="str">
        <f t="shared" si="89"/>
        <v>Industry</v>
      </c>
      <c r="B329" s="77" t="str">
        <f t="shared" si="86"/>
        <v>Electrification + Hydrogen</v>
      </c>
      <c r="C329" s="77" t="str">
        <f t="shared" si="86"/>
        <v>Fraction of Industrial Fuel Use Shifted to Other Fuels</v>
      </c>
      <c r="D329" s="56" t="s">
        <v>145</v>
      </c>
      <c r="E329" s="56" t="s">
        <v>3085</v>
      </c>
      <c r="F329" s="11" t="s">
        <v>2655</v>
      </c>
      <c r="G329" s="56" t="s">
        <v>3089</v>
      </c>
      <c r="H329" s="57">
        <v>389</v>
      </c>
      <c r="I329" s="56" t="s">
        <v>49</v>
      </c>
      <c r="J329" s="77" t="str">
        <f t="shared" si="90"/>
        <v>Electrification + Hydrogen</v>
      </c>
      <c r="K329" s="77" t="str">
        <f t="shared" si="90"/>
        <v>indst fuel type shifting</v>
      </c>
      <c r="L329" s="356">
        <f t="shared" si="90"/>
        <v>0</v>
      </c>
      <c r="M329" s="356">
        <f t="shared" si="90"/>
        <v>1</v>
      </c>
      <c r="N329" s="356">
        <f t="shared" si="90"/>
        <v>0.01</v>
      </c>
      <c r="O329" s="77" t="str">
        <f t="shared" si="90"/>
        <v>% of fuel shifted</v>
      </c>
      <c r="P329" s="439" t="s">
        <v>3434</v>
      </c>
      <c r="Q329" s="77" t="str">
        <f t="shared" si="88"/>
        <v>industry-ag-main.html#fuel-switching</v>
      </c>
      <c r="R329" s="399" t="str">
        <f t="shared" si="88"/>
        <v>industry-elec-and-hydrogen.html</v>
      </c>
      <c r="S329" s="439"/>
      <c r="T329" s="56"/>
    </row>
    <row r="330" spans="1:20" ht="28.5">
      <c r="A330" s="77" t="str">
        <f t="shared" si="89"/>
        <v>Industry</v>
      </c>
      <c r="B330" s="77" t="str">
        <f t="shared" si="86"/>
        <v>Electrification + Hydrogen</v>
      </c>
      <c r="C330" s="77" t="str">
        <f t="shared" si="86"/>
        <v>Fraction of Industrial Fuel Use Shifted to Other Fuels</v>
      </c>
      <c r="D330" s="56" t="s">
        <v>145</v>
      </c>
      <c r="E330" s="56" t="s">
        <v>3082</v>
      </c>
      <c r="F330" s="11" t="s">
        <v>2655</v>
      </c>
      <c r="G330" s="56" t="s">
        <v>3087</v>
      </c>
      <c r="H330" s="57">
        <v>390</v>
      </c>
      <c r="I330" s="56" t="s">
        <v>50</v>
      </c>
      <c r="J330" s="77" t="str">
        <f t="shared" si="90"/>
        <v>Electrification + Hydrogen</v>
      </c>
      <c r="K330" s="77" t="str">
        <f t="shared" si="90"/>
        <v>indst fuel type shifting</v>
      </c>
      <c r="L330" s="356">
        <f t="shared" si="90"/>
        <v>0</v>
      </c>
      <c r="M330" s="356">
        <f t="shared" si="90"/>
        <v>1</v>
      </c>
      <c r="N330" s="356">
        <f t="shared" si="90"/>
        <v>0.01</v>
      </c>
      <c r="O330" s="77" t="str">
        <f t="shared" si="90"/>
        <v>% of fuel shifted</v>
      </c>
      <c r="P330" s="439"/>
      <c r="Q330" s="77" t="str">
        <f t="shared" si="88"/>
        <v>industry-ag-main.html#fuel-switching</v>
      </c>
      <c r="R330" s="399" t="str">
        <f t="shared" si="88"/>
        <v>industry-elec-and-hydrogen.html</v>
      </c>
      <c r="S330" s="439"/>
      <c r="T330" s="56"/>
    </row>
    <row r="331" spans="1:20" ht="28.5">
      <c r="A331" s="77" t="str">
        <f t="shared" si="89"/>
        <v>Industry</v>
      </c>
      <c r="B331" s="77" t="str">
        <f t="shared" si="86"/>
        <v>Electrification + Hydrogen</v>
      </c>
      <c r="C331" s="77" t="str">
        <f t="shared" si="86"/>
        <v>Fraction of Industrial Fuel Use Shifted to Other Fuels</v>
      </c>
      <c r="D331" s="11" t="s">
        <v>146</v>
      </c>
      <c r="E331" s="56" t="s">
        <v>2641</v>
      </c>
      <c r="F331" s="11" t="s">
        <v>2656</v>
      </c>
      <c r="G331" s="56" t="s">
        <v>2647</v>
      </c>
      <c r="H331" s="57">
        <v>391</v>
      </c>
      <c r="I331" s="56" t="s">
        <v>50</v>
      </c>
      <c r="J331" s="77" t="str">
        <f t="shared" si="90"/>
        <v>Electrification + Hydrogen</v>
      </c>
      <c r="K331" s="77" t="str">
        <f t="shared" si="90"/>
        <v>indst fuel type shifting</v>
      </c>
      <c r="L331" s="356">
        <f t="shared" si="90"/>
        <v>0</v>
      </c>
      <c r="M331" s="356">
        <f t="shared" si="90"/>
        <v>1</v>
      </c>
      <c r="N331" s="356">
        <f t="shared" si="90"/>
        <v>0.01</v>
      </c>
      <c r="O331" s="77" t="str">
        <f t="shared" si="90"/>
        <v>% of fuel shifted</v>
      </c>
      <c r="P331" s="439"/>
      <c r="Q331" s="77" t="str">
        <f t="shared" si="88"/>
        <v>industry-ag-main.html#fuel-switching</v>
      </c>
      <c r="R331" s="399" t="str">
        <f t="shared" si="88"/>
        <v>industry-elec-and-hydrogen.html</v>
      </c>
      <c r="S331" s="439"/>
      <c r="T331" s="56"/>
    </row>
    <row r="332" spans="1:20" ht="114">
      <c r="A332" s="77" t="str">
        <f t="shared" si="89"/>
        <v>Industry</v>
      </c>
      <c r="B332" s="77" t="str">
        <f t="shared" si="86"/>
        <v>Electrification + Hydrogen</v>
      </c>
      <c r="C332" s="77" t="str">
        <f t="shared" si="86"/>
        <v>Fraction of Industrial Fuel Use Shifted to Other Fuels</v>
      </c>
      <c r="D332" s="11" t="s">
        <v>146</v>
      </c>
      <c r="E332" s="56" t="s">
        <v>2642</v>
      </c>
      <c r="F332" s="11" t="s">
        <v>2656</v>
      </c>
      <c r="G332" s="56" t="s">
        <v>2650</v>
      </c>
      <c r="H332" s="57">
        <v>392</v>
      </c>
      <c r="I332" s="56" t="s">
        <v>49</v>
      </c>
      <c r="J332" s="77" t="str">
        <f t="shared" si="90"/>
        <v>Electrification + Hydrogen</v>
      </c>
      <c r="K332" s="77" t="str">
        <f t="shared" si="90"/>
        <v>indst fuel type shifting</v>
      </c>
      <c r="L332" s="356">
        <f t="shared" si="90"/>
        <v>0</v>
      </c>
      <c r="M332" s="356">
        <f t="shared" si="90"/>
        <v>1</v>
      </c>
      <c r="N332" s="356">
        <f t="shared" si="90"/>
        <v>0.01</v>
      </c>
      <c r="O332" s="77" t="str">
        <f t="shared" si="90"/>
        <v>% of fuel shifted</v>
      </c>
      <c r="P332" s="439" t="s">
        <v>3435</v>
      </c>
      <c r="Q332" s="77" t="str">
        <f t="shared" si="88"/>
        <v>industry-ag-main.html#fuel-switching</v>
      </c>
      <c r="R332" s="399" t="str">
        <f t="shared" si="88"/>
        <v>industry-elec-and-hydrogen.html</v>
      </c>
      <c r="S332" s="439"/>
      <c r="T332" s="56"/>
    </row>
    <row r="333" spans="1:20" ht="128.25">
      <c r="A333" s="77" t="str">
        <f t="shared" si="89"/>
        <v>Industry</v>
      </c>
      <c r="B333" s="77" t="str">
        <f t="shared" si="86"/>
        <v>Electrification + Hydrogen</v>
      </c>
      <c r="C333" s="77" t="str">
        <f t="shared" si="86"/>
        <v>Fraction of Industrial Fuel Use Shifted to Other Fuels</v>
      </c>
      <c r="D333" s="11" t="s">
        <v>146</v>
      </c>
      <c r="E333" s="56" t="s">
        <v>2643</v>
      </c>
      <c r="F333" s="11" t="s">
        <v>2656</v>
      </c>
      <c r="G333" s="56" t="s">
        <v>2651</v>
      </c>
      <c r="H333" s="57">
        <v>393</v>
      </c>
      <c r="I333" s="56" t="s">
        <v>49</v>
      </c>
      <c r="J333" s="77" t="str">
        <f t="shared" si="90"/>
        <v>Electrification + Hydrogen</v>
      </c>
      <c r="K333" s="77" t="str">
        <f t="shared" si="90"/>
        <v>indst fuel type shifting</v>
      </c>
      <c r="L333" s="356">
        <f t="shared" si="90"/>
        <v>0</v>
      </c>
      <c r="M333" s="356">
        <f t="shared" si="90"/>
        <v>1</v>
      </c>
      <c r="N333" s="356">
        <f t="shared" si="90"/>
        <v>0.01</v>
      </c>
      <c r="O333" s="77" t="str">
        <f t="shared" si="90"/>
        <v>% of fuel shifted</v>
      </c>
      <c r="P333" s="439" t="s">
        <v>3436</v>
      </c>
      <c r="Q333" s="77" t="str">
        <f t="shared" si="88"/>
        <v>industry-ag-main.html#fuel-switching</v>
      </c>
      <c r="R333" s="399" t="str">
        <f t="shared" si="88"/>
        <v>industry-elec-and-hydrogen.html</v>
      </c>
      <c r="S333" s="439"/>
      <c r="T333" s="56"/>
    </row>
    <row r="334" spans="1:20" ht="128.25">
      <c r="A334" s="77" t="str">
        <f t="shared" si="89"/>
        <v>Industry</v>
      </c>
      <c r="B334" s="77" t="str">
        <f t="shared" si="86"/>
        <v>Electrification + Hydrogen</v>
      </c>
      <c r="C334" s="77" t="str">
        <f t="shared" si="86"/>
        <v>Fraction of Industrial Fuel Use Shifted to Other Fuels</v>
      </c>
      <c r="D334" s="11" t="s">
        <v>146</v>
      </c>
      <c r="E334" s="56" t="s">
        <v>2644</v>
      </c>
      <c r="F334" s="11" t="s">
        <v>2656</v>
      </c>
      <c r="G334" s="56" t="s">
        <v>2648</v>
      </c>
      <c r="H334" s="57">
        <v>394</v>
      </c>
      <c r="I334" s="56" t="s">
        <v>49</v>
      </c>
      <c r="J334" s="77" t="str">
        <f t="shared" si="90"/>
        <v>Electrification + Hydrogen</v>
      </c>
      <c r="K334" s="77" t="str">
        <f t="shared" si="90"/>
        <v>indst fuel type shifting</v>
      </c>
      <c r="L334" s="356">
        <f t="shared" si="90"/>
        <v>0</v>
      </c>
      <c r="M334" s="356">
        <f t="shared" si="90"/>
        <v>1</v>
      </c>
      <c r="N334" s="356">
        <f t="shared" si="90"/>
        <v>0.01</v>
      </c>
      <c r="O334" s="77" t="str">
        <f t="shared" si="90"/>
        <v>% of fuel shifted</v>
      </c>
      <c r="P334" s="439" t="s">
        <v>3437</v>
      </c>
      <c r="Q334" s="77" t="str">
        <f t="shared" si="88"/>
        <v>industry-ag-main.html#fuel-switching</v>
      </c>
      <c r="R334" s="399" t="str">
        <f t="shared" si="88"/>
        <v>industry-elec-and-hydrogen.html</v>
      </c>
      <c r="S334" s="439"/>
      <c r="T334" s="56"/>
    </row>
    <row r="335" spans="1:20" ht="28.5">
      <c r="A335" s="77" t="str">
        <f t="shared" si="89"/>
        <v>Industry</v>
      </c>
      <c r="B335" s="77" t="str">
        <f t="shared" si="86"/>
        <v>Electrification + Hydrogen</v>
      </c>
      <c r="C335" s="77" t="str">
        <f t="shared" si="86"/>
        <v>Fraction of Industrial Fuel Use Shifted to Other Fuels</v>
      </c>
      <c r="D335" s="11" t="s">
        <v>146</v>
      </c>
      <c r="E335" s="56" t="s">
        <v>2645</v>
      </c>
      <c r="F335" s="11" t="s">
        <v>2656</v>
      </c>
      <c r="G335" s="56" t="s">
        <v>2649</v>
      </c>
      <c r="H335" s="57">
        <v>395</v>
      </c>
      <c r="I335" s="56" t="s">
        <v>50</v>
      </c>
      <c r="J335" s="77" t="str">
        <f t="shared" si="90"/>
        <v>Electrification + Hydrogen</v>
      </c>
      <c r="K335" s="77" t="str">
        <f t="shared" si="90"/>
        <v>indst fuel type shifting</v>
      </c>
      <c r="L335" s="356">
        <f t="shared" si="90"/>
        <v>0</v>
      </c>
      <c r="M335" s="356">
        <f t="shared" si="90"/>
        <v>1</v>
      </c>
      <c r="N335" s="356">
        <f t="shared" si="90"/>
        <v>0.01</v>
      </c>
      <c r="O335" s="77" t="str">
        <f t="shared" si="90"/>
        <v>% of fuel shifted</v>
      </c>
      <c r="P335" s="439"/>
      <c r="Q335" s="77" t="str">
        <f t="shared" si="88"/>
        <v>industry-ag-main.html#fuel-switching</v>
      </c>
      <c r="R335" s="399" t="str">
        <f t="shared" si="88"/>
        <v>industry-elec-and-hydrogen.html</v>
      </c>
      <c r="S335" s="439"/>
      <c r="T335" s="56"/>
    </row>
    <row r="336" spans="1:20" ht="28.5">
      <c r="A336" s="77" t="str">
        <f t="shared" si="89"/>
        <v>Industry</v>
      </c>
      <c r="B336" s="77" t="str">
        <f t="shared" si="86"/>
        <v>Electrification + Hydrogen</v>
      </c>
      <c r="C336" s="77" t="str">
        <f t="shared" si="86"/>
        <v>Fraction of Industrial Fuel Use Shifted to Other Fuels</v>
      </c>
      <c r="D336" s="11" t="s">
        <v>146</v>
      </c>
      <c r="E336" s="56" t="s">
        <v>2646</v>
      </c>
      <c r="F336" s="11" t="s">
        <v>2656</v>
      </c>
      <c r="G336" s="56" t="s">
        <v>2652</v>
      </c>
      <c r="H336" s="57">
        <v>396</v>
      </c>
      <c r="I336" s="56" t="s">
        <v>50</v>
      </c>
      <c r="J336" s="77" t="str">
        <f t="shared" si="90"/>
        <v>Electrification + Hydrogen</v>
      </c>
      <c r="K336" s="77" t="str">
        <f t="shared" si="90"/>
        <v>indst fuel type shifting</v>
      </c>
      <c r="L336" s="356">
        <f t="shared" si="90"/>
        <v>0</v>
      </c>
      <c r="M336" s="356">
        <f t="shared" si="90"/>
        <v>1</v>
      </c>
      <c r="N336" s="356">
        <f t="shared" si="90"/>
        <v>0.01</v>
      </c>
      <c r="O336" s="77" t="str">
        <f t="shared" si="90"/>
        <v>% of fuel shifted</v>
      </c>
      <c r="P336" s="439"/>
      <c r="Q336" s="77" t="str">
        <f t="shared" si="88"/>
        <v>industry-ag-main.html#fuel-switching</v>
      </c>
      <c r="R336" s="399" t="str">
        <f t="shared" si="88"/>
        <v>industry-elec-and-hydrogen.html</v>
      </c>
      <c r="S336" s="439"/>
      <c r="T336" s="56"/>
    </row>
    <row r="337" spans="1:20" ht="128.25">
      <c r="A337" s="77" t="str">
        <f t="shared" si="89"/>
        <v>Industry</v>
      </c>
      <c r="B337" s="77" t="str">
        <f t="shared" si="86"/>
        <v>Electrification + Hydrogen</v>
      </c>
      <c r="C337" s="77" t="str">
        <f t="shared" si="86"/>
        <v>Fraction of Industrial Fuel Use Shifted to Other Fuels</v>
      </c>
      <c r="D337" s="11" t="s">
        <v>146</v>
      </c>
      <c r="E337" s="56" t="s">
        <v>3083</v>
      </c>
      <c r="F337" s="11" t="s">
        <v>2656</v>
      </c>
      <c r="G337" s="56" t="s">
        <v>3086</v>
      </c>
      <c r="H337" s="57">
        <v>397</v>
      </c>
      <c r="I337" s="56" t="s">
        <v>49</v>
      </c>
      <c r="J337" s="77" t="str">
        <f t="shared" si="90"/>
        <v>Electrification + Hydrogen</v>
      </c>
      <c r="K337" s="77" t="str">
        <f t="shared" si="90"/>
        <v>indst fuel type shifting</v>
      </c>
      <c r="L337" s="356">
        <f t="shared" si="90"/>
        <v>0</v>
      </c>
      <c r="M337" s="356">
        <f t="shared" si="90"/>
        <v>1</v>
      </c>
      <c r="N337" s="356">
        <f t="shared" si="90"/>
        <v>0.01</v>
      </c>
      <c r="O337" s="77" t="str">
        <f t="shared" si="90"/>
        <v>% of fuel shifted</v>
      </c>
      <c r="P337" s="439" t="s">
        <v>3438</v>
      </c>
      <c r="Q337" s="77" t="str">
        <f t="shared" si="88"/>
        <v>industry-ag-main.html#fuel-switching</v>
      </c>
      <c r="R337" s="399" t="str">
        <f t="shared" si="88"/>
        <v>industry-elec-and-hydrogen.html</v>
      </c>
      <c r="S337" s="439"/>
      <c r="T337" s="56"/>
    </row>
    <row r="338" spans="1:20" ht="28.5">
      <c r="A338" s="77" t="str">
        <f t="shared" si="89"/>
        <v>Industry</v>
      </c>
      <c r="B338" s="77" t="str">
        <f t="shared" si="86"/>
        <v>Electrification + Hydrogen</v>
      </c>
      <c r="C338" s="77" t="str">
        <f t="shared" si="86"/>
        <v>Fraction of Industrial Fuel Use Shifted to Other Fuels</v>
      </c>
      <c r="D338" s="11" t="s">
        <v>146</v>
      </c>
      <c r="E338" s="56" t="s">
        <v>3084</v>
      </c>
      <c r="F338" s="11" t="s">
        <v>2656</v>
      </c>
      <c r="G338" s="56" t="s">
        <v>3088</v>
      </c>
      <c r="H338" s="57">
        <v>398</v>
      </c>
      <c r="I338" s="56" t="s">
        <v>50</v>
      </c>
      <c r="J338" s="77" t="str">
        <f t="shared" si="90"/>
        <v>Electrification + Hydrogen</v>
      </c>
      <c r="K338" s="77" t="str">
        <f t="shared" si="90"/>
        <v>indst fuel type shifting</v>
      </c>
      <c r="L338" s="356">
        <f t="shared" si="90"/>
        <v>0</v>
      </c>
      <c r="M338" s="356">
        <f t="shared" si="90"/>
        <v>1</v>
      </c>
      <c r="N338" s="356">
        <f t="shared" si="90"/>
        <v>0.01</v>
      </c>
      <c r="O338" s="77" t="str">
        <f t="shared" si="90"/>
        <v>% of fuel shifted</v>
      </c>
      <c r="P338" s="439"/>
      <c r="Q338" s="77" t="str">
        <f t="shared" si="88"/>
        <v>industry-ag-main.html#fuel-switching</v>
      </c>
      <c r="R338" s="399" t="str">
        <f t="shared" si="88"/>
        <v>industry-elec-and-hydrogen.html</v>
      </c>
      <c r="S338" s="439"/>
      <c r="T338" s="56"/>
    </row>
    <row r="339" spans="1:20" ht="28.5">
      <c r="A339" s="77" t="str">
        <f t="shared" si="89"/>
        <v>Industry</v>
      </c>
      <c r="B339" s="77" t="str">
        <f t="shared" si="86"/>
        <v>Electrification + Hydrogen</v>
      </c>
      <c r="C339" s="77" t="str">
        <f t="shared" si="86"/>
        <v>Fraction of Industrial Fuel Use Shifted to Other Fuels</v>
      </c>
      <c r="D339" s="11" t="s">
        <v>146</v>
      </c>
      <c r="E339" s="56" t="s">
        <v>3085</v>
      </c>
      <c r="F339" s="11" t="s">
        <v>2656</v>
      </c>
      <c r="G339" s="56" t="s">
        <v>3089</v>
      </c>
      <c r="H339" s="57">
        <v>399</v>
      </c>
      <c r="I339" s="56" t="s">
        <v>50</v>
      </c>
      <c r="J339" s="77" t="str">
        <f t="shared" si="90"/>
        <v>Electrification + Hydrogen</v>
      </c>
      <c r="K339" s="77" t="str">
        <f t="shared" si="90"/>
        <v>indst fuel type shifting</v>
      </c>
      <c r="L339" s="356">
        <f t="shared" si="90"/>
        <v>0</v>
      </c>
      <c r="M339" s="356">
        <f t="shared" si="90"/>
        <v>1</v>
      </c>
      <c r="N339" s="356">
        <f t="shared" si="90"/>
        <v>0.01</v>
      </c>
      <c r="O339" s="77" t="str">
        <f t="shared" si="90"/>
        <v>% of fuel shifted</v>
      </c>
      <c r="P339" s="439"/>
      <c r="Q339" s="77" t="str">
        <f t="shared" si="88"/>
        <v>industry-ag-main.html#fuel-switching</v>
      </c>
      <c r="R339" s="399" t="str">
        <f t="shared" si="88"/>
        <v>industry-elec-and-hydrogen.html</v>
      </c>
      <c r="S339" s="439"/>
      <c r="T339" s="56"/>
    </row>
    <row r="340" spans="1:20" ht="28.5">
      <c r="A340" s="77" t="str">
        <f t="shared" si="89"/>
        <v>Industry</v>
      </c>
      <c r="B340" s="77" t="str">
        <f t="shared" si="86"/>
        <v>Electrification + Hydrogen</v>
      </c>
      <c r="C340" s="77" t="str">
        <f t="shared" si="86"/>
        <v>Fraction of Industrial Fuel Use Shifted to Other Fuels</v>
      </c>
      <c r="D340" s="11" t="s">
        <v>146</v>
      </c>
      <c r="E340" s="56" t="s">
        <v>3082</v>
      </c>
      <c r="F340" s="11" t="s">
        <v>2656</v>
      </c>
      <c r="G340" s="56" t="s">
        <v>3087</v>
      </c>
      <c r="H340" s="57">
        <v>400</v>
      </c>
      <c r="I340" s="56" t="s">
        <v>50</v>
      </c>
      <c r="J340" s="77" t="str">
        <f t="shared" si="90"/>
        <v>Electrification + Hydrogen</v>
      </c>
      <c r="K340" s="77" t="str">
        <f t="shared" si="90"/>
        <v>indst fuel type shifting</v>
      </c>
      <c r="L340" s="356">
        <f t="shared" si="90"/>
        <v>0</v>
      </c>
      <c r="M340" s="356">
        <f t="shared" si="90"/>
        <v>1</v>
      </c>
      <c r="N340" s="356">
        <f t="shared" si="90"/>
        <v>0.01</v>
      </c>
      <c r="O340" s="77" t="str">
        <f t="shared" si="90"/>
        <v>% of fuel shifted</v>
      </c>
      <c r="P340" s="439"/>
      <c r="Q340" s="77" t="str">
        <f t="shared" si="88"/>
        <v>industry-ag-main.html#fuel-switching</v>
      </c>
      <c r="R340" s="399" t="str">
        <f t="shared" si="88"/>
        <v>industry-elec-and-hydrogen.html</v>
      </c>
      <c r="S340" s="439"/>
      <c r="T340" s="56"/>
    </row>
    <row r="341" spans="1:20" ht="28.5">
      <c r="A341" s="77" t="str">
        <f t="shared" si="89"/>
        <v>Industry</v>
      </c>
      <c r="B341" s="77" t="str">
        <f t="shared" si="86"/>
        <v>Electrification + Hydrogen</v>
      </c>
      <c r="C341" s="77" t="str">
        <f t="shared" si="86"/>
        <v>Fraction of Industrial Fuel Use Shifted to Other Fuels</v>
      </c>
      <c r="D341" s="11" t="s">
        <v>147</v>
      </c>
      <c r="E341" s="56" t="s">
        <v>2641</v>
      </c>
      <c r="F341" s="11" t="s">
        <v>2657</v>
      </c>
      <c r="G341" s="56" t="s">
        <v>2647</v>
      </c>
      <c r="H341" s="57">
        <v>401</v>
      </c>
      <c r="I341" s="56" t="s">
        <v>50</v>
      </c>
      <c r="J341" s="77" t="str">
        <f t="shared" si="90"/>
        <v>Electrification + Hydrogen</v>
      </c>
      <c r="K341" s="77" t="str">
        <f t="shared" si="90"/>
        <v>indst fuel type shifting</v>
      </c>
      <c r="L341" s="356">
        <f t="shared" si="90"/>
        <v>0</v>
      </c>
      <c r="M341" s="356">
        <f t="shared" si="90"/>
        <v>1</v>
      </c>
      <c r="N341" s="356">
        <f t="shared" si="90"/>
        <v>0.01</v>
      </c>
      <c r="O341" s="77" t="str">
        <f t="shared" si="90"/>
        <v>% of fuel shifted</v>
      </c>
      <c r="P341" s="439"/>
      <c r="Q341" s="77" t="str">
        <f t="shared" si="88"/>
        <v>industry-ag-main.html#fuel-switching</v>
      </c>
      <c r="R341" s="399" t="str">
        <f t="shared" si="88"/>
        <v>industry-elec-and-hydrogen.html</v>
      </c>
      <c r="S341" s="439"/>
      <c r="T341" s="56"/>
    </row>
    <row r="342" spans="1:20" ht="114">
      <c r="A342" s="77" t="str">
        <f t="shared" si="89"/>
        <v>Industry</v>
      </c>
      <c r="B342" s="77" t="str">
        <f t="shared" si="86"/>
        <v>Electrification + Hydrogen</v>
      </c>
      <c r="C342" s="77" t="str">
        <f t="shared" si="86"/>
        <v>Fraction of Industrial Fuel Use Shifted to Other Fuels</v>
      </c>
      <c r="D342" s="11" t="s">
        <v>147</v>
      </c>
      <c r="E342" s="56" t="s">
        <v>2642</v>
      </c>
      <c r="F342" s="11" t="s">
        <v>2657</v>
      </c>
      <c r="G342" s="56" t="s">
        <v>2650</v>
      </c>
      <c r="H342" s="57">
        <v>402</v>
      </c>
      <c r="I342" s="56" t="s">
        <v>49</v>
      </c>
      <c r="J342" s="77" t="str">
        <f t="shared" si="90"/>
        <v>Electrification + Hydrogen</v>
      </c>
      <c r="K342" s="77" t="str">
        <f t="shared" si="90"/>
        <v>indst fuel type shifting</v>
      </c>
      <c r="L342" s="356">
        <f t="shared" si="90"/>
        <v>0</v>
      </c>
      <c r="M342" s="356">
        <f t="shared" si="90"/>
        <v>1</v>
      </c>
      <c r="N342" s="356">
        <f t="shared" si="90"/>
        <v>0.01</v>
      </c>
      <c r="O342" s="77" t="str">
        <f t="shared" si="90"/>
        <v>% of fuel shifted</v>
      </c>
      <c r="P342" s="439" t="s">
        <v>3439</v>
      </c>
      <c r="Q342" s="77" t="str">
        <f t="shared" si="88"/>
        <v>industry-ag-main.html#fuel-switching</v>
      </c>
      <c r="R342" s="399" t="str">
        <f t="shared" si="88"/>
        <v>industry-elec-and-hydrogen.html</v>
      </c>
      <c r="S342" s="439"/>
      <c r="T342" s="56"/>
    </row>
    <row r="343" spans="1:20" ht="114">
      <c r="A343" s="77" t="str">
        <f t="shared" si="89"/>
        <v>Industry</v>
      </c>
      <c r="B343" s="77" t="str">
        <f t="shared" si="86"/>
        <v>Electrification + Hydrogen</v>
      </c>
      <c r="C343" s="77" t="str">
        <f t="shared" si="86"/>
        <v>Fraction of Industrial Fuel Use Shifted to Other Fuels</v>
      </c>
      <c r="D343" s="11" t="s">
        <v>147</v>
      </c>
      <c r="E343" s="56" t="s">
        <v>2643</v>
      </c>
      <c r="F343" s="11" t="s">
        <v>2657</v>
      </c>
      <c r="G343" s="56" t="s">
        <v>2651</v>
      </c>
      <c r="H343" s="57">
        <v>403</v>
      </c>
      <c r="I343" s="56" t="s">
        <v>49</v>
      </c>
      <c r="J343" s="77" t="str">
        <f t="shared" si="90"/>
        <v>Electrification + Hydrogen</v>
      </c>
      <c r="K343" s="77" t="str">
        <f t="shared" si="90"/>
        <v>indst fuel type shifting</v>
      </c>
      <c r="L343" s="356">
        <f t="shared" si="90"/>
        <v>0</v>
      </c>
      <c r="M343" s="356">
        <f t="shared" si="90"/>
        <v>1</v>
      </c>
      <c r="N343" s="356">
        <f t="shared" si="90"/>
        <v>0.01</v>
      </c>
      <c r="O343" s="77" t="str">
        <f t="shared" si="90"/>
        <v>% of fuel shifted</v>
      </c>
      <c r="P343" s="439" t="s">
        <v>3440</v>
      </c>
      <c r="Q343" s="77" t="str">
        <f t="shared" si="88"/>
        <v>industry-ag-main.html#fuel-switching</v>
      </c>
      <c r="R343" s="399" t="str">
        <f t="shared" si="88"/>
        <v>industry-elec-and-hydrogen.html</v>
      </c>
      <c r="S343" s="439"/>
      <c r="T343" s="56"/>
    </row>
    <row r="344" spans="1:20" ht="28.5">
      <c r="A344" s="77" t="str">
        <f t="shared" si="89"/>
        <v>Industry</v>
      </c>
      <c r="B344" s="77" t="str">
        <f t="shared" si="86"/>
        <v>Electrification + Hydrogen</v>
      </c>
      <c r="C344" s="77" t="str">
        <f t="shared" si="86"/>
        <v>Fraction of Industrial Fuel Use Shifted to Other Fuels</v>
      </c>
      <c r="D344" s="11" t="s">
        <v>147</v>
      </c>
      <c r="E344" s="56" t="s">
        <v>2644</v>
      </c>
      <c r="F344" s="11" t="s">
        <v>2657</v>
      </c>
      <c r="G344" s="56" t="s">
        <v>2648</v>
      </c>
      <c r="H344" s="57">
        <v>404</v>
      </c>
      <c r="I344" s="56" t="s">
        <v>50</v>
      </c>
      <c r="J344" s="77" t="str">
        <f t="shared" si="90"/>
        <v>Electrification + Hydrogen</v>
      </c>
      <c r="K344" s="77" t="str">
        <f t="shared" si="90"/>
        <v>indst fuel type shifting</v>
      </c>
      <c r="L344" s="356">
        <f t="shared" si="90"/>
        <v>0</v>
      </c>
      <c r="M344" s="356">
        <f t="shared" si="90"/>
        <v>1</v>
      </c>
      <c r="N344" s="356">
        <f t="shared" si="90"/>
        <v>0.01</v>
      </c>
      <c r="O344" s="77" t="str">
        <f t="shared" si="90"/>
        <v>% of fuel shifted</v>
      </c>
      <c r="P344" s="439"/>
      <c r="Q344" s="77" t="str">
        <f t="shared" si="88"/>
        <v>industry-ag-main.html#fuel-switching</v>
      </c>
      <c r="R344" s="399" t="str">
        <f t="shared" si="88"/>
        <v>industry-elec-and-hydrogen.html</v>
      </c>
      <c r="S344" s="439"/>
      <c r="T344" s="56"/>
    </row>
    <row r="345" spans="1:20" ht="114">
      <c r="A345" s="77" t="str">
        <f t="shared" si="89"/>
        <v>Industry</v>
      </c>
      <c r="B345" s="77" t="str">
        <f t="shared" si="86"/>
        <v>Electrification + Hydrogen</v>
      </c>
      <c r="C345" s="77" t="str">
        <f t="shared" si="86"/>
        <v>Fraction of Industrial Fuel Use Shifted to Other Fuels</v>
      </c>
      <c r="D345" s="11" t="s">
        <v>147</v>
      </c>
      <c r="E345" s="56" t="s">
        <v>2645</v>
      </c>
      <c r="F345" s="11" t="s">
        <v>2657</v>
      </c>
      <c r="G345" s="56" t="s">
        <v>2649</v>
      </c>
      <c r="H345" s="57">
        <v>405</v>
      </c>
      <c r="I345" s="56" t="s">
        <v>49</v>
      </c>
      <c r="J345" s="77" t="str">
        <f t="shared" si="90"/>
        <v>Electrification + Hydrogen</v>
      </c>
      <c r="K345" s="77" t="str">
        <f t="shared" si="90"/>
        <v>indst fuel type shifting</v>
      </c>
      <c r="L345" s="356">
        <f t="shared" si="90"/>
        <v>0</v>
      </c>
      <c r="M345" s="356">
        <f t="shared" si="90"/>
        <v>1</v>
      </c>
      <c r="N345" s="356">
        <f t="shared" si="90"/>
        <v>0.01</v>
      </c>
      <c r="O345" s="77" t="str">
        <f t="shared" si="90"/>
        <v>% of fuel shifted</v>
      </c>
      <c r="P345" s="439" t="s">
        <v>3441</v>
      </c>
      <c r="Q345" s="77" t="str">
        <f t="shared" si="88"/>
        <v>industry-ag-main.html#fuel-switching</v>
      </c>
      <c r="R345" s="399" t="str">
        <f t="shared" si="88"/>
        <v>industry-elec-and-hydrogen.html</v>
      </c>
      <c r="S345" s="439"/>
      <c r="T345" s="56"/>
    </row>
    <row r="346" spans="1:20" ht="28.5">
      <c r="A346" s="77" t="str">
        <f t="shared" si="89"/>
        <v>Industry</v>
      </c>
      <c r="B346" s="77" t="str">
        <f t="shared" si="86"/>
        <v>Electrification + Hydrogen</v>
      </c>
      <c r="C346" s="77" t="str">
        <f t="shared" si="86"/>
        <v>Fraction of Industrial Fuel Use Shifted to Other Fuels</v>
      </c>
      <c r="D346" s="11" t="s">
        <v>147</v>
      </c>
      <c r="E346" s="56" t="s">
        <v>2646</v>
      </c>
      <c r="F346" s="11" t="s">
        <v>2657</v>
      </c>
      <c r="G346" s="56" t="s">
        <v>2652</v>
      </c>
      <c r="H346" s="57">
        <v>406</v>
      </c>
      <c r="I346" s="56" t="s">
        <v>50</v>
      </c>
      <c r="J346" s="77" t="str">
        <f t="shared" si="90"/>
        <v>Electrification + Hydrogen</v>
      </c>
      <c r="K346" s="77" t="str">
        <f t="shared" si="90"/>
        <v>indst fuel type shifting</v>
      </c>
      <c r="L346" s="356">
        <f t="shared" si="90"/>
        <v>0</v>
      </c>
      <c r="M346" s="356">
        <f t="shared" si="90"/>
        <v>1</v>
      </c>
      <c r="N346" s="356">
        <f t="shared" si="90"/>
        <v>0.01</v>
      </c>
      <c r="O346" s="77" t="str">
        <f t="shared" si="90"/>
        <v>% of fuel shifted</v>
      </c>
      <c r="P346" s="439"/>
      <c r="Q346" s="77" t="str">
        <f t="shared" si="88"/>
        <v>industry-ag-main.html#fuel-switching</v>
      </c>
      <c r="R346" s="399" t="str">
        <f t="shared" si="88"/>
        <v>industry-elec-and-hydrogen.html</v>
      </c>
      <c r="S346" s="439"/>
      <c r="T346" s="56"/>
    </row>
    <row r="347" spans="1:20" ht="28.5">
      <c r="A347" s="77" t="str">
        <f t="shared" si="89"/>
        <v>Industry</v>
      </c>
      <c r="B347" s="77" t="str">
        <f t="shared" si="86"/>
        <v>Electrification + Hydrogen</v>
      </c>
      <c r="C347" s="77" t="str">
        <f t="shared" si="86"/>
        <v>Fraction of Industrial Fuel Use Shifted to Other Fuels</v>
      </c>
      <c r="D347" s="11" t="s">
        <v>147</v>
      </c>
      <c r="E347" s="56" t="s">
        <v>3083</v>
      </c>
      <c r="F347" s="11" t="s">
        <v>2657</v>
      </c>
      <c r="G347" s="56" t="s">
        <v>3086</v>
      </c>
      <c r="H347" s="57">
        <v>407</v>
      </c>
      <c r="I347" s="56" t="s">
        <v>50</v>
      </c>
      <c r="J347" s="77" t="str">
        <f t="shared" si="90"/>
        <v>Electrification + Hydrogen</v>
      </c>
      <c r="K347" s="77" t="str">
        <f t="shared" si="90"/>
        <v>indst fuel type shifting</v>
      </c>
      <c r="L347" s="356">
        <f t="shared" si="90"/>
        <v>0</v>
      </c>
      <c r="M347" s="356">
        <f t="shared" si="90"/>
        <v>1</v>
      </c>
      <c r="N347" s="356">
        <f t="shared" si="90"/>
        <v>0.01</v>
      </c>
      <c r="O347" s="77" t="str">
        <f t="shared" si="90"/>
        <v>% of fuel shifted</v>
      </c>
      <c r="P347" s="439"/>
      <c r="Q347" s="77" t="str">
        <f t="shared" si="88"/>
        <v>industry-ag-main.html#fuel-switching</v>
      </c>
      <c r="R347" s="399" t="str">
        <f t="shared" si="88"/>
        <v>industry-elec-and-hydrogen.html</v>
      </c>
      <c r="S347" s="439"/>
      <c r="T347" s="56"/>
    </row>
    <row r="348" spans="1:20" ht="128.25">
      <c r="A348" s="77" t="str">
        <f t="shared" si="89"/>
        <v>Industry</v>
      </c>
      <c r="B348" s="77" t="str">
        <f t="shared" si="86"/>
        <v>Electrification + Hydrogen</v>
      </c>
      <c r="C348" s="77" t="str">
        <f t="shared" si="86"/>
        <v>Fraction of Industrial Fuel Use Shifted to Other Fuels</v>
      </c>
      <c r="D348" s="11" t="s">
        <v>147</v>
      </c>
      <c r="E348" s="56" t="s">
        <v>3084</v>
      </c>
      <c r="F348" s="11" t="s">
        <v>2657</v>
      </c>
      <c r="G348" s="56" t="s">
        <v>3088</v>
      </c>
      <c r="H348" s="57">
        <v>408</v>
      </c>
      <c r="I348" s="56" t="s">
        <v>49</v>
      </c>
      <c r="J348" s="77" t="str">
        <f t="shared" si="90"/>
        <v>Electrification + Hydrogen</v>
      </c>
      <c r="K348" s="77" t="str">
        <f t="shared" si="90"/>
        <v>indst fuel type shifting</v>
      </c>
      <c r="L348" s="356">
        <f t="shared" si="90"/>
        <v>0</v>
      </c>
      <c r="M348" s="356">
        <f t="shared" si="90"/>
        <v>1</v>
      </c>
      <c r="N348" s="356">
        <f t="shared" si="90"/>
        <v>0.01</v>
      </c>
      <c r="O348" s="77" t="str">
        <f t="shared" si="90"/>
        <v>% of fuel shifted</v>
      </c>
      <c r="P348" s="439" t="s">
        <v>3442</v>
      </c>
      <c r="Q348" s="77" t="str">
        <f t="shared" si="88"/>
        <v>industry-ag-main.html#fuel-switching</v>
      </c>
      <c r="R348" s="399" t="str">
        <f t="shared" si="88"/>
        <v>industry-elec-and-hydrogen.html</v>
      </c>
      <c r="S348" s="439"/>
      <c r="T348" s="56"/>
    </row>
    <row r="349" spans="1:20" ht="128.25">
      <c r="A349" s="77" t="str">
        <f t="shared" si="89"/>
        <v>Industry</v>
      </c>
      <c r="B349" s="77" t="str">
        <f t="shared" si="86"/>
        <v>Electrification + Hydrogen</v>
      </c>
      <c r="C349" s="77" t="str">
        <f t="shared" si="86"/>
        <v>Fraction of Industrial Fuel Use Shifted to Other Fuels</v>
      </c>
      <c r="D349" s="11" t="s">
        <v>147</v>
      </c>
      <c r="E349" s="56" t="s">
        <v>3085</v>
      </c>
      <c r="F349" s="11" t="s">
        <v>2657</v>
      </c>
      <c r="G349" s="56" t="s">
        <v>3089</v>
      </c>
      <c r="H349" s="57">
        <v>409</v>
      </c>
      <c r="I349" s="56" t="s">
        <v>49</v>
      </c>
      <c r="J349" s="77" t="str">
        <f t="shared" si="90"/>
        <v>Electrification + Hydrogen</v>
      </c>
      <c r="K349" s="77" t="str">
        <f t="shared" si="90"/>
        <v>indst fuel type shifting</v>
      </c>
      <c r="L349" s="356">
        <f t="shared" si="90"/>
        <v>0</v>
      </c>
      <c r="M349" s="356">
        <f t="shared" si="90"/>
        <v>1</v>
      </c>
      <c r="N349" s="356">
        <f t="shared" si="90"/>
        <v>0.01</v>
      </c>
      <c r="O349" s="77" t="str">
        <f t="shared" si="90"/>
        <v>% of fuel shifted</v>
      </c>
      <c r="P349" s="439" t="s">
        <v>3443</v>
      </c>
      <c r="Q349" s="77" t="str">
        <f t="shared" si="88"/>
        <v>industry-ag-main.html#fuel-switching</v>
      </c>
      <c r="R349" s="399" t="str">
        <f t="shared" si="88"/>
        <v>industry-elec-and-hydrogen.html</v>
      </c>
      <c r="S349" s="439"/>
      <c r="T349" s="56"/>
    </row>
    <row r="350" spans="1:20" ht="28.5">
      <c r="A350" s="77" t="str">
        <f t="shared" si="89"/>
        <v>Industry</v>
      </c>
      <c r="B350" s="77" t="str">
        <f t="shared" si="86"/>
        <v>Electrification + Hydrogen</v>
      </c>
      <c r="C350" s="77" t="str">
        <f t="shared" si="86"/>
        <v>Fraction of Industrial Fuel Use Shifted to Other Fuels</v>
      </c>
      <c r="D350" s="11" t="s">
        <v>147</v>
      </c>
      <c r="E350" s="56" t="s">
        <v>3082</v>
      </c>
      <c r="F350" s="11" t="s">
        <v>2657</v>
      </c>
      <c r="G350" s="56" t="s">
        <v>3087</v>
      </c>
      <c r="H350" s="57">
        <v>410</v>
      </c>
      <c r="I350" s="56" t="s">
        <v>50</v>
      </c>
      <c r="J350" s="77" t="str">
        <f t="shared" si="90"/>
        <v>Electrification + Hydrogen</v>
      </c>
      <c r="K350" s="77" t="str">
        <f t="shared" si="90"/>
        <v>indst fuel type shifting</v>
      </c>
      <c r="L350" s="356">
        <f t="shared" si="90"/>
        <v>0</v>
      </c>
      <c r="M350" s="356">
        <f t="shared" si="90"/>
        <v>1</v>
      </c>
      <c r="N350" s="356">
        <f t="shared" si="90"/>
        <v>0.01</v>
      </c>
      <c r="O350" s="77" t="str">
        <f t="shared" si="90"/>
        <v>% of fuel shifted</v>
      </c>
      <c r="P350" s="439"/>
      <c r="Q350" s="77" t="str">
        <f t="shared" si="88"/>
        <v>industry-ag-main.html#fuel-switching</v>
      </c>
      <c r="R350" s="399" t="str">
        <f t="shared" si="88"/>
        <v>industry-elec-and-hydrogen.html</v>
      </c>
      <c r="S350" s="439"/>
      <c r="T350" s="56"/>
    </row>
    <row r="351" spans="1:20" ht="28.5">
      <c r="A351" s="77" t="str">
        <f t="shared" si="89"/>
        <v>Industry</v>
      </c>
      <c r="B351" s="77" t="str">
        <f t="shared" si="86"/>
        <v>Electrification + Hydrogen</v>
      </c>
      <c r="C351" s="77" t="str">
        <f t="shared" si="86"/>
        <v>Fraction of Industrial Fuel Use Shifted to Other Fuels</v>
      </c>
      <c r="D351" s="11" t="s">
        <v>148</v>
      </c>
      <c r="E351" s="56" t="s">
        <v>2641</v>
      </c>
      <c r="F351" s="11" t="s">
        <v>2658</v>
      </c>
      <c r="G351" s="56" t="s">
        <v>2647</v>
      </c>
      <c r="H351" s="57">
        <v>411</v>
      </c>
      <c r="I351" s="56" t="s">
        <v>50</v>
      </c>
      <c r="J351" s="77" t="str">
        <f t="shared" si="90"/>
        <v>Electrification + Hydrogen</v>
      </c>
      <c r="K351" s="77" t="str">
        <f t="shared" si="90"/>
        <v>indst fuel type shifting</v>
      </c>
      <c r="L351" s="356">
        <f t="shared" si="90"/>
        <v>0</v>
      </c>
      <c r="M351" s="356">
        <f t="shared" si="90"/>
        <v>1</v>
      </c>
      <c r="N351" s="356">
        <f t="shared" si="90"/>
        <v>0.01</v>
      </c>
      <c r="O351" s="77" t="str">
        <f t="shared" si="90"/>
        <v>% of fuel shifted</v>
      </c>
      <c r="P351" s="439"/>
      <c r="Q351" s="77" t="str">
        <f t="shared" si="88"/>
        <v>industry-ag-main.html#fuel-switching</v>
      </c>
      <c r="R351" s="399" t="str">
        <f t="shared" si="88"/>
        <v>industry-elec-and-hydrogen.html</v>
      </c>
      <c r="S351" s="439"/>
      <c r="T351" s="56"/>
    </row>
    <row r="352" spans="1:20" ht="114">
      <c r="A352" s="77" t="str">
        <f t="shared" si="89"/>
        <v>Industry</v>
      </c>
      <c r="B352" s="77" t="str">
        <f t="shared" si="86"/>
        <v>Electrification + Hydrogen</v>
      </c>
      <c r="C352" s="77" t="str">
        <f t="shared" si="86"/>
        <v>Fraction of Industrial Fuel Use Shifted to Other Fuels</v>
      </c>
      <c r="D352" s="11" t="s">
        <v>148</v>
      </c>
      <c r="E352" s="56" t="s">
        <v>2642</v>
      </c>
      <c r="F352" s="11" t="s">
        <v>2658</v>
      </c>
      <c r="G352" s="56" t="s">
        <v>2650</v>
      </c>
      <c r="H352" s="57">
        <v>412</v>
      </c>
      <c r="I352" s="56" t="s">
        <v>49</v>
      </c>
      <c r="J352" s="77" t="str">
        <f t="shared" si="90"/>
        <v>Electrification + Hydrogen</v>
      </c>
      <c r="K352" s="77" t="str">
        <f t="shared" si="90"/>
        <v>indst fuel type shifting</v>
      </c>
      <c r="L352" s="356">
        <f t="shared" si="90"/>
        <v>0</v>
      </c>
      <c r="M352" s="356">
        <f t="shared" si="90"/>
        <v>1</v>
      </c>
      <c r="N352" s="356">
        <f t="shared" si="90"/>
        <v>0.01</v>
      </c>
      <c r="O352" s="77" t="str">
        <f t="shared" si="90"/>
        <v>% of fuel shifted</v>
      </c>
      <c r="P352" s="439" t="s">
        <v>3444</v>
      </c>
      <c r="Q352" s="77" t="str">
        <f t="shared" si="88"/>
        <v>industry-ag-main.html#fuel-switching</v>
      </c>
      <c r="R352" s="399" t="str">
        <f t="shared" si="88"/>
        <v>industry-elec-and-hydrogen.html</v>
      </c>
      <c r="S352" s="439"/>
      <c r="T352" s="56"/>
    </row>
    <row r="353" spans="1:20" ht="114">
      <c r="A353" s="77" t="str">
        <f t="shared" si="89"/>
        <v>Industry</v>
      </c>
      <c r="B353" s="77" t="str">
        <f t="shared" si="86"/>
        <v>Electrification + Hydrogen</v>
      </c>
      <c r="C353" s="77" t="str">
        <f t="shared" si="86"/>
        <v>Fraction of Industrial Fuel Use Shifted to Other Fuels</v>
      </c>
      <c r="D353" s="11" t="s">
        <v>148</v>
      </c>
      <c r="E353" s="56" t="s">
        <v>2643</v>
      </c>
      <c r="F353" s="11" t="s">
        <v>2658</v>
      </c>
      <c r="G353" s="56" t="s">
        <v>2651</v>
      </c>
      <c r="H353" s="57">
        <v>413</v>
      </c>
      <c r="I353" s="56" t="s">
        <v>49</v>
      </c>
      <c r="J353" s="77" t="str">
        <f t="shared" si="90"/>
        <v>Electrification + Hydrogen</v>
      </c>
      <c r="K353" s="77" t="str">
        <f t="shared" si="90"/>
        <v>indst fuel type shifting</v>
      </c>
      <c r="L353" s="356">
        <f t="shared" si="90"/>
        <v>0</v>
      </c>
      <c r="M353" s="356">
        <f t="shared" si="90"/>
        <v>1</v>
      </c>
      <c r="N353" s="356">
        <f t="shared" si="90"/>
        <v>0.01</v>
      </c>
      <c r="O353" s="77" t="str">
        <f t="shared" si="90"/>
        <v>% of fuel shifted</v>
      </c>
      <c r="P353" s="439" t="s">
        <v>3445</v>
      </c>
      <c r="Q353" s="77" t="str">
        <f t="shared" si="88"/>
        <v>industry-ag-main.html#fuel-switching</v>
      </c>
      <c r="R353" s="399" t="str">
        <f t="shared" si="88"/>
        <v>industry-elec-and-hydrogen.html</v>
      </c>
      <c r="S353" s="439"/>
      <c r="T353" s="56"/>
    </row>
    <row r="354" spans="1:20" ht="28.5">
      <c r="A354" s="77" t="str">
        <f t="shared" si="89"/>
        <v>Industry</v>
      </c>
      <c r="B354" s="77" t="str">
        <f t="shared" si="89"/>
        <v>Electrification + Hydrogen</v>
      </c>
      <c r="C354" s="77" t="str">
        <f t="shared" si="89"/>
        <v>Fraction of Industrial Fuel Use Shifted to Other Fuels</v>
      </c>
      <c r="D354" s="11" t="s">
        <v>148</v>
      </c>
      <c r="E354" s="56" t="s">
        <v>2644</v>
      </c>
      <c r="F354" s="11" t="s">
        <v>2658</v>
      </c>
      <c r="G354" s="56" t="s">
        <v>2648</v>
      </c>
      <c r="H354" s="57">
        <v>414</v>
      </c>
      <c r="I354" s="56" t="s">
        <v>50</v>
      </c>
      <c r="J354" s="77" t="str">
        <f t="shared" si="90"/>
        <v>Electrification + Hydrogen</v>
      </c>
      <c r="K354" s="77" t="str">
        <f t="shared" si="90"/>
        <v>indst fuel type shifting</v>
      </c>
      <c r="L354" s="356">
        <f t="shared" si="90"/>
        <v>0</v>
      </c>
      <c r="M354" s="356">
        <f t="shared" si="90"/>
        <v>1</v>
      </c>
      <c r="N354" s="356">
        <f t="shared" si="90"/>
        <v>0.01</v>
      </c>
      <c r="O354" s="77" t="str">
        <f t="shared" si="90"/>
        <v>% of fuel shifted</v>
      </c>
      <c r="P354" s="439"/>
      <c r="Q354" s="77" t="str">
        <f t="shared" si="88"/>
        <v>industry-ag-main.html#fuel-switching</v>
      </c>
      <c r="R354" s="399" t="str">
        <f t="shared" si="88"/>
        <v>industry-elec-and-hydrogen.html</v>
      </c>
      <c r="S354" s="439"/>
      <c r="T354" s="56"/>
    </row>
    <row r="355" spans="1:20" ht="114">
      <c r="A355" s="77" t="str">
        <f t="shared" si="89"/>
        <v>Industry</v>
      </c>
      <c r="B355" s="77" t="str">
        <f t="shared" si="89"/>
        <v>Electrification + Hydrogen</v>
      </c>
      <c r="C355" s="77" t="str">
        <f t="shared" si="89"/>
        <v>Fraction of Industrial Fuel Use Shifted to Other Fuels</v>
      </c>
      <c r="D355" s="11" t="s">
        <v>148</v>
      </c>
      <c r="E355" s="56" t="s">
        <v>2645</v>
      </c>
      <c r="F355" s="11" t="s">
        <v>2658</v>
      </c>
      <c r="G355" s="56" t="s">
        <v>2649</v>
      </c>
      <c r="H355" s="57">
        <v>415</v>
      </c>
      <c r="I355" s="56" t="s">
        <v>49</v>
      </c>
      <c r="J355" s="77" t="str">
        <f t="shared" si="90"/>
        <v>Electrification + Hydrogen</v>
      </c>
      <c r="K355" s="77" t="str">
        <f t="shared" si="90"/>
        <v>indst fuel type shifting</v>
      </c>
      <c r="L355" s="356">
        <f t="shared" si="90"/>
        <v>0</v>
      </c>
      <c r="M355" s="356">
        <f t="shared" si="90"/>
        <v>1</v>
      </c>
      <c r="N355" s="356">
        <f t="shared" si="90"/>
        <v>0.01</v>
      </c>
      <c r="O355" s="77" t="str">
        <f t="shared" si="90"/>
        <v>% of fuel shifted</v>
      </c>
      <c r="P355" s="439" t="s">
        <v>3446</v>
      </c>
      <c r="Q355" s="77" t="str">
        <f t="shared" si="88"/>
        <v>industry-ag-main.html#fuel-switching</v>
      </c>
      <c r="R355" s="399" t="str">
        <f t="shared" si="88"/>
        <v>industry-elec-and-hydrogen.html</v>
      </c>
      <c r="S355" s="439"/>
      <c r="T355" s="56"/>
    </row>
    <row r="356" spans="1:20" ht="28.5">
      <c r="A356" s="77" t="str">
        <f t="shared" ref="A356:C400" si="91">A$321</f>
        <v>Industry</v>
      </c>
      <c r="B356" s="77" t="str">
        <f t="shared" si="91"/>
        <v>Electrification + Hydrogen</v>
      </c>
      <c r="C356" s="77" t="str">
        <f t="shared" si="91"/>
        <v>Fraction of Industrial Fuel Use Shifted to Other Fuels</v>
      </c>
      <c r="D356" s="11" t="s">
        <v>148</v>
      </c>
      <c r="E356" s="56" t="s">
        <v>2646</v>
      </c>
      <c r="F356" s="11" t="s">
        <v>2658</v>
      </c>
      <c r="G356" s="56" t="s">
        <v>2652</v>
      </c>
      <c r="H356" s="57">
        <v>416</v>
      </c>
      <c r="I356" s="56" t="s">
        <v>50</v>
      </c>
      <c r="J356" s="77" t="str">
        <f t="shared" si="90"/>
        <v>Electrification + Hydrogen</v>
      </c>
      <c r="K356" s="77" t="str">
        <f t="shared" si="90"/>
        <v>indst fuel type shifting</v>
      </c>
      <c r="L356" s="356">
        <f t="shared" si="90"/>
        <v>0</v>
      </c>
      <c r="M356" s="356">
        <f t="shared" si="90"/>
        <v>1</v>
      </c>
      <c r="N356" s="356">
        <f t="shared" si="90"/>
        <v>0.01</v>
      </c>
      <c r="O356" s="77" t="str">
        <f t="shared" si="90"/>
        <v>% of fuel shifted</v>
      </c>
      <c r="P356" s="439"/>
      <c r="Q356" s="77" t="str">
        <f t="shared" si="88"/>
        <v>industry-ag-main.html#fuel-switching</v>
      </c>
      <c r="R356" s="399" t="str">
        <f t="shared" si="88"/>
        <v>industry-elec-and-hydrogen.html</v>
      </c>
      <c r="S356" s="439"/>
      <c r="T356" s="56"/>
    </row>
    <row r="357" spans="1:20" ht="28.5">
      <c r="A357" s="77" t="str">
        <f t="shared" si="91"/>
        <v>Industry</v>
      </c>
      <c r="B357" s="77" t="str">
        <f t="shared" si="91"/>
        <v>Electrification + Hydrogen</v>
      </c>
      <c r="C357" s="77" t="str">
        <f t="shared" si="91"/>
        <v>Fraction of Industrial Fuel Use Shifted to Other Fuels</v>
      </c>
      <c r="D357" s="11" t="s">
        <v>148</v>
      </c>
      <c r="E357" s="56" t="s">
        <v>3083</v>
      </c>
      <c r="F357" s="11" t="s">
        <v>2658</v>
      </c>
      <c r="G357" s="56" t="s">
        <v>3086</v>
      </c>
      <c r="H357" s="57">
        <v>417</v>
      </c>
      <c r="I357" s="56" t="s">
        <v>50</v>
      </c>
      <c r="J357" s="77" t="str">
        <f t="shared" si="90"/>
        <v>Electrification + Hydrogen</v>
      </c>
      <c r="K357" s="77" t="str">
        <f t="shared" si="90"/>
        <v>indst fuel type shifting</v>
      </c>
      <c r="L357" s="356">
        <f t="shared" si="90"/>
        <v>0</v>
      </c>
      <c r="M357" s="356">
        <f t="shared" si="90"/>
        <v>1</v>
      </c>
      <c r="N357" s="356">
        <f t="shared" si="90"/>
        <v>0.01</v>
      </c>
      <c r="O357" s="77" t="str">
        <f t="shared" si="90"/>
        <v>% of fuel shifted</v>
      </c>
      <c r="P357" s="439"/>
      <c r="Q357" s="77" t="str">
        <f t="shared" si="88"/>
        <v>industry-ag-main.html#fuel-switching</v>
      </c>
      <c r="R357" s="399" t="str">
        <f t="shared" si="88"/>
        <v>industry-elec-and-hydrogen.html</v>
      </c>
      <c r="S357" s="439"/>
      <c r="T357" s="56"/>
    </row>
    <row r="358" spans="1:20" ht="114">
      <c r="A358" s="77" t="str">
        <f t="shared" si="91"/>
        <v>Industry</v>
      </c>
      <c r="B358" s="77" t="str">
        <f t="shared" si="91"/>
        <v>Electrification + Hydrogen</v>
      </c>
      <c r="C358" s="77" t="str">
        <f t="shared" si="91"/>
        <v>Fraction of Industrial Fuel Use Shifted to Other Fuels</v>
      </c>
      <c r="D358" s="11" t="s">
        <v>148</v>
      </c>
      <c r="E358" s="56" t="s">
        <v>3084</v>
      </c>
      <c r="F358" s="11" t="s">
        <v>2658</v>
      </c>
      <c r="G358" s="56" t="s">
        <v>3088</v>
      </c>
      <c r="H358" s="57">
        <v>418</v>
      </c>
      <c r="I358" s="56" t="s">
        <v>49</v>
      </c>
      <c r="J358" s="77" t="str">
        <f t="shared" si="90"/>
        <v>Electrification + Hydrogen</v>
      </c>
      <c r="K358" s="77" t="str">
        <f t="shared" si="90"/>
        <v>indst fuel type shifting</v>
      </c>
      <c r="L358" s="356">
        <f t="shared" si="90"/>
        <v>0</v>
      </c>
      <c r="M358" s="356">
        <f t="shared" si="90"/>
        <v>1</v>
      </c>
      <c r="N358" s="356">
        <f t="shared" si="90"/>
        <v>0.01</v>
      </c>
      <c r="O358" s="77" t="str">
        <f t="shared" si="90"/>
        <v>% of fuel shifted</v>
      </c>
      <c r="P358" s="439" t="s">
        <v>3447</v>
      </c>
      <c r="Q358" s="77" t="str">
        <f t="shared" si="88"/>
        <v>industry-ag-main.html#fuel-switching</v>
      </c>
      <c r="R358" s="399" t="str">
        <f t="shared" si="88"/>
        <v>industry-elec-and-hydrogen.html</v>
      </c>
      <c r="S358" s="439"/>
      <c r="T358" s="56"/>
    </row>
    <row r="359" spans="1:20" ht="128.25">
      <c r="A359" s="77" t="str">
        <f t="shared" si="91"/>
        <v>Industry</v>
      </c>
      <c r="B359" s="77" t="str">
        <f t="shared" si="91"/>
        <v>Electrification + Hydrogen</v>
      </c>
      <c r="C359" s="77" t="str">
        <f t="shared" si="91"/>
        <v>Fraction of Industrial Fuel Use Shifted to Other Fuels</v>
      </c>
      <c r="D359" s="11" t="s">
        <v>148</v>
      </c>
      <c r="E359" s="56" t="s">
        <v>3085</v>
      </c>
      <c r="F359" s="11" t="s">
        <v>2658</v>
      </c>
      <c r="G359" s="56" t="s">
        <v>3089</v>
      </c>
      <c r="H359" s="57">
        <v>419</v>
      </c>
      <c r="I359" s="56" t="s">
        <v>49</v>
      </c>
      <c r="J359" s="77" t="str">
        <f t="shared" si="90"/>
        <v>Electrification + Hydrogen</v>
      </c>
      <c r="K359" s="77" t="str">
        <f t="shared" si="90"/>
        <v>indst fuel type shifting</v>
      </c>
      <c r="L359" s="356">
        <f t="shared" si="90"/>
        <v>0</v>
      </c>
      <c r="M359" s="356">
        <f t="shared" si="90"/>
        <v>1</v>
      </c>
      <c r="N359" s="356">
        <f t="shared" si="90"/>
        <v>0.01</v>
      </c>
      <c r="O359" s="77" t="str">
        <f t="shared" si="90"/>
        <v>% of fuel shifted</v>
      </c>
      <c r="P359" s="439" t="s">
        <v>3448</v>
      </c>
      <c r="Q359" s="77" t="str">
        <f t="shared" si="88"/>
        <v>industry-ag-main.html#fuel-switching</v>
      </c>
      <c r="R359" s="399" t="str">
        <f t="shared" si="88"/>
        <v>industry-elec-and-hydrogen.html</v>
      </c>
      <c r="S359" s="439"/>
      <c r="T359" s="56"/>
    </row>
    <row r="360" spans="1:20" ht="28.5">
      <c r="A360" s="77" t="str">
        <f t="shared" si="91"/>
        <v>Industry</v>
      </c>
      <c r="B360" s="77" t="str">
        <f t="shared" si="91"/>
        <v>Electrification + Hydrogen</v>
      </c>
      <c r="C360" s="77" t="str">
        <f t="shared" si="91"/>
        <v>Fraction of Industrial Fuel Use Shifted to Other Fuels</v>
      </c>
      <c r="D360" s="11" t="s">
        <v>148</v>
      </c>
      <c r="E360" s="56" t="s">
        <v>3082</v>
      </c>
      <c r="F360" s="11" t="s">
        <v>2658</v>
      </c>
      <c r="G360" s="56" t="s">
        <v>3087</v>
      </c>
      <c r="H360" s="57">
        <v>420</v>
      </c>
      <c r="I360" s="56" t="s">
        <v>50</v>
      </c>
      <c r="J360" s="77" t="str">
        <f t="shared" si="90"/>
        <v>Electrification + Hydrogen</v>
      </c>
      <c r="K360" s="77" t="str">
        <f t="shared" si="90"/>
        <v>indst fuel type shifting</v>
      </c>
      <c r="L360" s="356">
        <f t="shared" si="90"/>
        <v>0</v>
      </c>
      <c r="M360" s="356">
        <f t="shared" si="90"/>
        <v>1</v>
      </c>
      <c r="N360" s="356">
        <f t="shared" si="90"/>
        <v>0.01</v>
      </c>
      <c r="O360" s="77" t="str">
        <f t="shared" si="90"/>
        <v>% of fuel shifted</v>
      </c>
      <c r="P360" s="439"/>
      <c r="Q360" s="77" t="str">
        <f t="shared" si="88"/>
        <v>industry-ag-main.html#fuel-switching</v>
      </c>
      <c r="R360" s="399" t="str">
        <f t="shared" si="88"/>
        <v>industry-elec-and-hydrogen.html</v>
      </c>
      <c r="S360" s="439"/>
      <c r="T360" s="56"/>
    </row>
    <row r="361" spans="1:20" ht="28.5">
      <c r="A361" s="77" t="str">
        <f t="shared" si="91"/>
        <v>Industry</v>
      </c>
      <c r="B361" s="77" t="str">
        <f t="shared" si="91"/>
        <v>Electrification + Hydrogen</v>
      </c>
      <c r="C361" s="77" t="str">
        <f t="shared" si="91"/>
        <v>Fraction of Industrial Fuel Use Shifted to Other Fuels</v>
      </c>
      <c r="D361" s="11" t="s">
        <v>2730</v>
      </c>
      <c r="E361" s="56" t="s">
        <v>2641</v>
      </c>
      <c r="F361" s="56" t="s">
        <v>3165</v>
      </c>
      <c r="G361" s="56" t="s">
        <v>2647</v>
      </c>
      <c r="H361" s="57">
        <v>421</v>
      </c>
      <c r="I361" s="56" t="s">
        <v>50</v>
      </c>
      <c r="J361" s="77" t="str">
        <f t="shared" si="90"/>
        <v>Electrification + Hydrogen</v>
      </c>
      <c r="K361" s="77" t="str">
        <f t="shared" si="90"/>
        <v>indst fuel type shifting</v>
      </c>
      <c r="L361" s="356">
        <f t="shared" si="90"/>
        <v>0</v>
      </c>
      <c r="M361" s="356">
        <f t="shared" si="90"/>
        <v>1</v>
      </c>
      <c r="N361" s="356">
        <f t="shared" si="90"/>
        <v>0.01</v>
      </c>
      <c r="O361" s="77" t="str">
        <f t="shared" si="90"/>
        <v>% of fuel shifted</v>
      </c>
      <c r="P361" s="439"/>
      <c r="Q361" s="77" t="str">
        <f t="shared" si="88"/>
        <v>industry-ag-main.html#fuel-switching</v>
      </c>
      <c r="R361" s="399" t="str">
        <f t="shared" si="88"/>
        <v>industry-elec-and-hydrogen.html</v>
      </c>
      <c r="S361" s="439"/>
      <c r="T361" s="56"/>
    </row>
    <row r="362" spans="1:20" ht="114">
      <c r="A362" s="77" t="str">
        <f t="shared" si="91"/>
        <v>Industry</v>
      </c>
      <c r="B362" s="77" t="str">
        <f t="shared" si="91"/>
        <v>Electrification + Hydrogen</v>
      </c>
      <c r="C362" s="77" t="str">
        <f t="shared" si="91"/>
        <v>Fraction of Industrial Fuel Use Shifted to Other Fuels</v>
      </c>
      <c r="D362" s="11" t="s">
        <v>2730</v>
      </c>
      <c r="E362" s="56" t="s">
        <v>2642</v>
      </c>
      <c r="F362" s="56" t="s">
        <v>3165</v>
      </c>
      <c r="G362" s="56" t="s">
        <v>2650</v>
      </c>
      <c r="H362" s="57">
        <v>422</v>
      </c>
      <c r="I362" s="56" t="s">
        <v>49</v>
      </c>
      <c r="J362" s="77" t="str">
        <f t="shared" si="90"/>
        <v>Electrification + Hydrogen</v>
      </c>
      <c r="K362" s="77" t="str">
        <f t="shared" si="90"/>
        <v>indst fuel type shifting</v>
      </c>
      <c r="L362" s="356">
        <f t="shared" si="90"/>
        <v>0</v>
      </c>
      <c r="M362" s="356">
        <f t="shared" si="90"/>
        <v>1</v>
      </c>
      <c r="N362" s="356">
        <f t="shared" si="90"/>
        <v>0.01</v>
      </c>
      <c r="O362" s="77" t="str">
        <f t="shared" si="90"/>
        <v>% of fuel shifted</v>
      </c>
      <c r="P362" s="439" t="s">
        <v>3449</v>
      </c>
      <c r="Q362" s="77" t="str">
        <f t="shared" si="88"/>
        <v>industry-ag-main.html#fuel-switching</v>
      </c>
      <c r="R362" s="399" t="str">
        <f t="shared" si="88"/>
        <v>industry-elec-and-hydrogen.html</v>
      </c>
      <c r="S362" s="439"/>
      <c r="T362" s="56"/>
    </row>
    <row r="363" spans="1:20" ht="114">
      <c r="A363" s="77" t="str">
        <f t="shared" si="91"/>
        <v>Industry</v>
      </c>
      <c r="B363" s="77" t="str">
        <f t="shared" si="91"/>
        <v>Electrification + Hydrogen</v>
      </c>
      <c r="C363" s="77" t="str">
        <f t="shared" si="91"/>
        <v>Fraction of Industrial Fuel Use Shifted to Other Fuels</v>
      </c>
      <c r="D363" s="11" t="s">
        <v>2730</v>
      </c>
      <c r="E363" s="56" t="s">
        <v>2643</v>
      </c>
      <c r="F363" s="56" t="s">
        <v>3165</v>
      </c>
      <c r="G363" s="56" t="s">
        <v>2651</v>
      </c>
      <c r="H363" s="57">
        <v>423</v>
      </c>
      <c r="I363" s="56" t="s">
        <v>49</v>
      </c>
      <c r="J363" s="77" t="str">
        <f t="shared" si="90"/>
        <v>Electrification + Hydrogen</v>
      </c>
      <c r="K363" s="77" t="str">
        <f t="shared" si="90"/>
        <v>indst fuel type shifting</v>
      </c>
      <c r="L363" s="356">
        <f t="shared" si="90"/>
        <v>0</v>
      </c>
      <c r="M363" s="356">
        <f t="shared" si="90"/>
        <v>1</v>
      </c>
      <c r="N363" s="356">
        <f t="shared" si="90"/>
        <v>0.01</v>
      </c>
      <c r="O363" s="77" t="str">
        <f t="shared" si="90"/>
        <v>% of fuel shifted</v>
      </c>
      <c r="P363" s="439" t="s">
        <v>3450</v>
      </c>
      <c r="Q363" s="77" t="str">
        <f t="shared" si="88"/>
        <v>industry-ag-main.html#fuel-switching</v>
      </c>
      <c r="R363" s="399" t="str">
        <f t="shared" si="88"/>
        <v>industry-elec-and-hydrogen.html</v>
      </c>
      <c r="S363" s="439"/>
      <c r="T363" s="56"/>
    </row>
    <row r="364" spans="1:20" ht="28.5">
      <c r="A364" s="77" t="str">
        <f t="shared" si="91"/>
        <v>Industry</v>
      </c>
      <c r="B364" s="77" t="str">
        <f t="shared" si="91"/>
        <v>Electrification + Hydrogen</v>
      </c>
      <c r="C364" s="77" t="str">
        <f t="shared" si="91"/>
        <v>Fraction of Industrial Fuel Use Shifted to Other Fuels</v>
      </c>
      <c r="D364" s="11" t="s">
        <v>2730</v>
      </c>
      <c r="E364" s="56" t="s">
        <v>2644</v>
      </c>
      <c r="F364" s="56" t="s">
        <v>3165</v>
      </c>
      <c r="G364" s="56" t="s">
        <v>2648</v>
      </c>
      <c r="H364" s="57">
        <v>424</v>
      </c>
      <c r="I364" s="56" t="s">
        <v>50</v>
      </c>
      <c r="J364" s="77" t="str">
        <f t="shared" si="90"/>
        <v>Electrification + Hydrogen</v>
      </c>
      <c r="K364" s="77" t="str">
        <f t="shared" si="90"/>
        <v>indst fuel type shifting</v>
      </c>
      <c r="L364" s="356">
        <f t="shared" si="90"/>
        <v>0</v>
      </c>
      <c r="M364" s="356">
        <f t="shared" si="90"/>
        <v>1</v>
      </c>
      <c r="N364" s="356">
        <f t="shared" si="90"/>
        <v>0.01</v>
      </c>
      <c r="O364" s="77" t="str">
        <f t="shared" si="90"/>
        <v>% of fuel shifted</v>
      </c>
      <c r="P364" s="439"/>
      <c r="Q364" s="77" t="str">
        <f t="shared" si="88"/>
        <v>industry-ag-main.html#fuel-switching</v>
      </c>
      <c r="R364" s="399" t="str">
        <f t="shared" si="88"/>
        <v>industry-elec-and-hydrogen.html</v>
      </c>
      <c r="S364" s="439"/>
      <c r="T364" s="56"/>
    </row>
    <row r="365" spans="1:20" ht="114">
      <c r="A365" s="77" t="str">
        <f t="shared" si="91"/>
        <v>Industry</v>
      </c>
      <c r="B365" s="77" t="str">
        <f t="shared" si="91"/>
        <v>Electrification + Hydrogen</v>
      </c>
      <c r="C365" s="77" t="str">
        <f t="shared" si="91"/>
        <v>Fraction of Industrial Fuel Use Shifted to Other Fuels</v>
      </c>
      <c r="D365" s="11" t="s">
        <v>2730</v>
      </c>
      <c r="E365" s="56" t="s">
        <v>2645</v>
      </c>
      <c r="F365" s="56" t="s">
        <v>3165</v>
      </c>
      <c r="G365" s="56" t="s">
        <v>2649</v>
      </c>
      <c r="H365" s="57">
        <v>425</v>
      </c>
      <c r="I365" s="56" t="s">
        <v>49</v>
      </c>
      <c r="J365" s="77" t="str">
        <f t="shared" si="90"/>
        <v>Electrification + Hydrogen</v>
      </c>
      <c r="K365" s="77" t="str">
        <f t="shared" si="90"/>
        <v>indst fuel type shifting</v>
      </c>
      <c r="L365" s="356">
        <f t="shared" si="90"/>
        <v>0</v>
      </c>
      <c r="M365" s="356">
        <f t="shared" si="90"/>
        <v>1</v>
      </c>
      <c r="N365" s="356">
        <f t="shared" si="90"/>
        <v>0.01</v>
      </c>
      <c r="O365" s="77" t="str">
        <f t="shared" si="90"/>
        <v>% of fuel shifted</v>
      </c>
      <c r="P365" s="439" t="s">
        <v>3451</v>
      </c>
      <c r="Q365" s="77" t="str">
        <f t="shared" si="88"/>
        <v>industry-ag-main.html#fuel-switching</v>
      </c>
      <c r="R365" s="399" t="str">
        <f t="shared" si="88"/>
        <v>industry-elec-and-hydrogen.html</v>
      </c>
      <c r="S365" s="439"/>
      <c r="T365" s="56"/>
    </row>
    <row r="366" spans="1:20" ht="28.5">
      <c r="A366" s="77" t="str">
        <f t="shared" si="91"/>
        <v>Industry</v>
      </c>
      <c r="B366" s="77" t="str">
        <f t="shared" si="91"/>
        <v>Electrification + Hydrogen</v>
      </c>
      <c r="C366" s="77" t="str">
        <f t="shared" si="91"/>
        <v>Fraction of Industrial Fuel Use Shifted to Other Fuels</v>
      </c>
      <c r="D366" s="11" t="s">
        <v>2730</v>
      </c>
      <c r="E366" s="56" t="s">
        <v>2646</v>
      </c>
      <c r="F366" s="56" t="s">
        <v>3165</v>
      </c>
      <c r="G366" s="56" t="s">
        <v>2652</v>
      </c>
      <c r="H366" s="57">
        <v>426</v>
      </c>
      <c r="I366" s="56" t="s">
        <v>50</v>
      </c>
      <c r="J366" s="77" t="str">
        <f t="shared" si="90"/>
        <v>Electrification + Hydrogen</v>
      </c>
      <c r="K366" s="77" t="str">
        <f t="shared" si="90"/>
        <v>indst fuel type shifting</v>
      </c>
      <c r="L366" s="356">
        <f t="shared" si="90"/>
        <v>0</v>
      </c>
      <c r="M366" s="356">
        <f t="shared" si="90"/>
        <v>1</v>
      </c>
      <c r="N366" s="356">
        <f t="shared" si="90"/>
        <v>0.01</v>
      </c>
      <c r="O366" s="77" t="str">
        <f t="shared" si="90"/>
        <v>% of fuel shifted</v>
      </c>
      <c r="P366" s="439"/>
      <c r="Q366" s="77" t="str">
        <f t="shared" si="88"/>
        <v>industry-ag-main.html#fuel-switching</v>
      </c>
      <c r="R366" s="399" t="str">
        <f t="shared" si="88"/>
        <v>industry-elec-and-hydrogen.html</v>
      </c>
      <c r="S366" s="439"/>
      <c r="T366" s="56"/>
    </row>
    <row r="367" spans="1:20" ht="28.5">
      <c r="A367" s="77" t="str">
        <f t="shared" si="91"/>
        <v>Industry</v>
      </c>
      <c r="B367" s="77" t="str">
        <f t="shared" si="91"/>
        <v>Electrification + Hydrogen</v>
      </c>
      <c r="C367" s="77" t="str">
        <f t="shared" si="91"/>
        <v>Fraction of Industrial Fuel Use Shifted to Other Fuels</v>
      </c>
      <c r="D367" s="11" t="s">
        <v>2730</v>
      </c>
      <c r="E367" s="56" t="s">
        <v>3083</v>
      </c>
      <c r="F367" s="56" t="s">
        <v>3165</v>
      </c>
      <c r="G367" s="56" t="s">
        <v>3086</v>
      </c>
      <c r="H367" s="57">
        <v>427</v>
      </c>
      <c r="I367" s="56" t="s">
        <v>50</v>
      </c>
      <c r="J367" s="77" t="str">
        <f t="shared" si="90"/>
        <v>Electrification + Hydrogen</v>
      </c>
      <c r="K367" s="77" t="str">
        <f t="shared" si="90"/>
        <v>indst fuel type shifting</v>
      </c>
      <c r="L367" s="356">
        <f t="shared" si="90"/>
        <v>0</v>
      </c>
      <c r="M367" s="356">
        <f t="shared" si="90"/>
        <v>1</v>
      </c>
      <c r="N367" s="356">
        <f t="shared" si="90"/>
        <v>0.01</v>
      </c>
      <c r="O367" s="77" t="str">
        <f t="shared" si="90"/>
        <v>% of fuel shifted</v>
      </c>
      <c r="P367" s="439"/>
      <c r="Q367" s="77" t="str">
        <f t="shared" si="88"/>
        <v>industry-ag-main.html#fuel-switching</v>
      </c>
      <c r="R367" s="399" t="str">
        <f t="shared" si="88"/>
        <v>industry-elec-and-hydrogen.html</v>
      </c>
      <c r="S367" s="439"/>
      <c r="T367" s="56"/>
    </row>
    <row r="368" spans="1:20" ht="114">
      <c r="A368" s="77" t="str">
        <f t="shared" si="91"/>
        <v>Industry</v>
      </c>
      <c r="B368" s="77" t="str">
        <f t="shared" si="91"/>
        <v>Electrification + Hydrogen</v>
      </c>
      <c r="C368" s="77" t="str">
        <f t="shared" si="91"/>
        <v>Fraction of Industrial Fuel Use Shifted to Other Fuels</v>
      </c>
      <c r="D368" s="11" t="s">
        <v>2730</v>
      </c>
      <c r="E368" s="56" t="s">
        <v>3084</v>
      </c>
      <c r="F368" s="56" t="s">
        <v>3165</v>
      </c>
      <c r="G368" s="56" t="s">
        <v>3088</v>
      </c>
      <c r="H368" s="57">
        <v>428</v>
      </c>
      <c r="I368" s="56" t="s">
        <v>49</v>
      </c>
      <c r="J368" s="77" t="str">
        <f t="shared" si="90"/>
        <v>Electrification + Hydrogen</v>
      </c>
      <c r="K368" s="77" t="str">
        <f t="shared" si="90"/>
        <v>indst fuel type shifting</v>
      </c>
      <c r="L368" s="356">
        <f t="shared" si="90"/>
        <v>0</v>
      </c>
      <c r="M368" s="356">
        <f t="shared" si="90"/>
        <v>1</v>
      </c>
      <c r="N368" s="356">
        <f t="shared" si="90"/>
        <v>0.01</v>
      </c>
      <c r="O368" s="77" t="str">
        <f t="shared" si="90"/>
        <v>% of fuel shifted</v>
      </c>
      <c r="P368" s="439" t="s">
        <v>3452</v>
      </c>
      <c r="Q368" s="77" t="str">
        <f t="shared" si="88"/>
        <v>industry-ag-main.html#fuel-switching</v>
      </c>
      <c r="R368" s="399" t="str">
        <f t="shared" si="88"/>
        <v>industry-elec-and-hydrogen.html</v>
      </c>
      <c r="S368" s="439"/>
      <c r="T368" s="56"/>
    </row>
    <row r="369" spans="1:20" ht="28.5">
      <c r="A369" s="77" t="str">
        <f t="shared" si="91"/>
        <v>Industry</v>
      </c>
      <c r="B369" s="77" t="str">
        <f t="shared" si="91"/>
        <v>Electrification + Hydrogen</v>
      </c>
      <c r="C369" s="77" t="str">
        <f t="shared" si="91"/>
        <v>Fraction of Industrial Fuel Use Shifted to Other Fuels</v>
      </c>
      <c r="D369" s="11" t="s">
        <v>2730</v>
      </c>
      <c r="E369" s="56" t="s">
        <v>3085</v>
      </c>
      <c r="F369" s="56" t="s">
        <v>3165</v>
      </c>
      <c r="G369" s="56" t="s">
        <v>3089</v>
      </c>
      <c r="H369" s="57">
        <v>464</v>
      </c>
      <c r="I369" s="56" t="s">
        <v>50</v>
      </c>
      <c r="J369" s="77" t="str">
        <f t="shared" si="90"/>
        <v>Electrification + Hydrogen</v>
      </c>
      <c r="K369" s="77" t="str">
        <f t="shared" si="90"/>
        <v>indst fuel type shifting</v>
      </c>
      <c r="L369" s="356">
        <f t="shared" si="90"/>
        <v>0</v>
      </c>
      <c r="M369" s="356">
        <f t="shared" ref="J369:O400" si="92">M$321</f>
        <v>1</v>
      </c>
      <c r="N369" s="356">
        <f t="shared" si="92"/>
        <v>0.01</v>
      </c>
      <c r="O369" s="77" t="str">
        <f t="shared" si="92"/>
        <v>% of fuel shifted</v>
      </c>
      <c r="P369" s="439"/>
      <c r="Q369" s="77" t="str">
        <f t="shared" si="88"/>
        <v>industry-ag-main.html#fuel-switching</v>
      </c>
      <c r="R369" s="399" t="str">
        <f t="shared" si="88"/>
        <v>industry-elec-and-hydrogen.html</v>
      </c>
      <c r="S369" s="439"/>
      <c r="T369" s="56"/>
    </row>
    <row r="370" spans="1:20" ht="28.5">
      <c r="A370" s="77" t="str">
        <f t="shared" si="91"/>
        <v>Industry</v>
      </c>
      <c r="B370" s="77" t="str">
        <f t="shared" si="91"/>
        <v>Electrification + Hydrogen</v>
      </c>
      <c r="C370" s="77" t="str">
        <f t="shared" si="91"/>
        <v>Fraction of Industrial Fuel Use Shifted to Other Fuels</v>
      </c>
      <c r="D370" s="11" t="s">
        <v>2730</v>
      </c>
      <c r="E370" s="56" t="s">
        <v>3082</v>
      </c>
      <c r="F370" s="56" t="s">
        <v>3165</v>
      </c>
      <c r="G370" s="56" t="s">
        <v>3087</v>
      </c>
      <c r="H370" s="57">
        <v>465</v>
      </c>
      <c r="I370" s="56" t="s">
        <v>50</v>
      </c>
      <c r="J370" s="77" t="str">
        <f t="shared" si="92"/>
        <v>Electrification + Hydrogen</v>
      </c>
      <c r="K370" s="77" t="str">
        <f t="shared" si="92"/>
        <v>indst fuel type shifting</v>
      </c>
      <c r="L370" s="356">
        <f t="shared" si="92"/>
        <v>0</v>
      </c>
      <c r="M370" s="356">
        <f t="shared" si="92"/>
        <v>1</v>
      </c>
      <c r="N370" s="356">
        <f t="shared" si="92"/>
        <v>0.01</v>
      </c>
      <c r="O370" s="77" t="str">
        <f t="shared" si="92"/>
        <v>% of fuel shifted</v>
      </c>
      <c r="P370" s="439"/>
      <c r="Q370" s="77" t="str">
        <f t="shared" si="88"/>
        <v>industry-ag-main.html#fuel-switching</v>
      </c>
      <c r="R370" s="399" t="str">
        <f t="shared" si="88"/>
        <v>industry-elec-and-hydrogen.html</v>
      </c>
      <c r="S370" s="439"/>
      <c r="T370" s="56"/>
    </row>
    <row r="371" spans="1:20" ht="28.5">
      <c r="A371" s="77" t="str">
        <f t="shared" si="91"/>
        <v>Industry</v>
      </c>
      <c r="B371" s="77" t="str">
        <f t="shared" si="91"/>
        <v>Electrification + Hydrogen</v>
      </c>
      <c r="C371" s="77" t="str">
        <f t="shared" si="91"/>
        <v>Fraction of Industrial Fuel Use Shifted to Other Fuels</v>
      </c>
      <c r="D371" s="11" t="s">
        <v>149</v>
      </c>
      <c r="E371" s="56" t="s">
        <v>2641</v>
      </c>
      <c r="F371" s="11" t="s">
        <v>2729</v>
      </c>
      <c r="G371" s="56" t="s">
        <v>2647</v>
      </c>
      <c r="H371" s="57">
        <v>466</v>
      </c>
      <c r="I371" s="56" t="s">
        <v>50</v>
      </c>
      <c r="J371" s="77" t="str">
        <f t="shared" si="92"/>
        <v>Electrification + Hydrogen</v>
      </c>
      <c r="K371" s="77" t="str">
        <f t="shared" si="92"/>
        <v>indst fuel type shifting</v>
      </c>
      <c r="L371" s="356">
        <f t="shared" si="92"/>
        <v>0</v>
      </c>
      <c r="M371" s="356">
        <f t="shared" si="92"/>
        <v>1</v>
      </c>
      <c r="N371" s="356">
        <f t="shared" si="92"/>
        <v>0.01</v>
      </c>
      <c r="O371" s="77" t="str">
        <f t="shared" si="92"/>
        <v>% of fuel shifted</v>
      </c>
      <c r="P371" s="439"/>
      <c r="Q371" s="77" t="str">
        <f t="shared" si="88"/>
        <v>industry-ag-main.html#fuel-switching</v>
      </c>
      <c r="R371" s="399" t="str">
        <f t="shared" si="88"/>
        <v>industry-elec-and-hydrogen.html</v>
      </c>
      <c r="S371" s="439"/>
      <c r="T371" s="56"/>
    </row>
    <row r="372" spans="1:20" ht="28.5">
      <c r="A372" s="77" t="str">
        <f t="shared" si="91"/>
        <v>Industry</v>
      </c>
      <c r="B372" s="77" t="str">
        <f t="shared" si="91"/>
        <v>Electrification + Hydrogen</v>
      </c>
      <c r="C372" s="77" t="str">
        <f t="shared" si="91"/>
        <v>Fraction of Industrial Fuel Use Shifted to Other Fuels</v>
      </c>
      <c r="D372" s="11" t="s">
        <v>149</v>
      </c>
      <c r="E372" s="56" t="s">
        <v>2642</v>
      </c>
      <c r="F372" s="11" t="s">
        <v>2729</v>
      </c>
      <c r="G372" s="56" t="s">
        <v>2650</v>
      </c>
      <c r="H372" s="57">
        <v>467</v>
      </c>
      <c r="I372" s="56" t="s">
        <v>50</v>
      </c>
      <c r="J372" s="77" t="str">
        <f t="shared" si="92"/>
        <v>Electrification + Hydrogen</v>
      </c>
      <c r="K372" s="77" t="str">
        <f t="shared" si="92"/>
        <v>indst fuel type shifting</v>
      </c>
      <c r="L372" s="356">
        <f t="shared" si="92"/>
        <v>0</v>
      </c>
      <c r="M372" s="356">
        <f t="shared" si="92"/>
        <v>1</v>
      </c>
      <c r="N372" s="356">
        <f t="shared" si="92"/>
        <v>0.01</v>
      </c>
      <c r="O372" s="77" t="str">
        <f t="shared" si="92"/>
        <v>% of fuel shifted</v>
      </c>
      <c r="P372" s="439"/>
      <c r="Q372" s="77" t="str">
        <f t="shared" si="88"/>
        <v>industry-ag-main.html#fuel-switching</v>
      </c>
      <c r="R372" s="399" t="str">
        <f t="shared" si="88"/>
        <v>industry-elec-and-hydrogen.html</v>
      </c>
      <c r="S372" s="439"/>
      <c r="T372" s="56"/>
    </row>
    <row r="373" spans="1:20" ht="28.5">
      <c r="A373" s="77" t="str">
        <f t="shared" si="91"/>
        <v>Industry</v>
      </c>
      <c r="B373" s="77" t="str">
        <f t="shared" si="91"/>
        <v>Electrification + Hydrogen</v>
      </c>
      <c r="C373" s="77" t="str">
        <f t="shared" si="91"/>
        <v>Fraction of Industrial Fuel Use Shifted to Other Fuels</v>
      </c>
      <c r="D373" s="11" t="s">
        <v>149</v>
      </c>
      <c r="E373" s="56" t="s">
        <v>2643</v>
      </c>
      <c r="F373" s="11" t="s">
        <v>2729</v>
      </c>
      <c r="G373" s="56" t="s">
        <v>2651</v>
      </c>
      <c r="H373" s="57">
        <v>468</v>
      </c>
      <c r="I373" s="56" t="s">
        <v>50</v>
      </c>
      <c r="J373" s="77" t="str">
        <f t="shared" si="92"/>
        <v>Electrification + Hydrogen</v>
      </c>
      <c r="K373" s="77" t="str">
        <f t="shared" si="92"/>
        <v>indst fuel type shifting</v>
      </c>
      <c r="L373" s="356">
        <f t="shared" si="92"/>
        <v>0</v>
      </c>
      <c r="M373" s="356">
        <f t="shared" si="92"/>
        <v>1</v>
      </c>
      <c r="N373" s="356">
        <f t="shared" si="92"/>
        <v>0.01</v>
      </c>
      <c r="O373" s="77" t="str">
        <f t="shared" si="92"/>
        <v>% of fuel shifted</v>
      </c>
      <c r="P373" s="439"/>
      <c r="Q373" s="77" t="str">
        <f t="shared" si="88"/>
        <v>industry-ag-main.html#fuel-switching</v>
      </c>
      <c r="R373" s="399" t="str">
        <f t="shared" si="88"/>
        <v>industry-elec-and-hydrogen.html</v>
      </c>
      <c r="S373" s="439"/>
      <c r="T373" s="56"/>
    </row>
    <row r="374" spans="1:20" ht="28.5">
      <c r="A374" s="77" t="str">
        <f t="shared" si="91"/>
        <v>Industry</v>
      </c>
      <c r="B374" s="77" t="str">
        <f t="shared" si="91"/>
        <v>Electrification + Hydrogen</v>
      </c>
      <c r="C374" s="77" t="str">
        <f t="shared" si="91"/>
        <v>Fraction of Industrial Fuel Use Shifted to Other Fuels</v>
      </c>
      <c r="D374" s="11" t="s">
        <v>149</v>
      </c>
      <c r="E374" s="56" t="s">
        <v>2644</v>
      </c>
      <c r="F374" s="11" t="s">
        <v>2729</v>
      </c>
      <c r="G374" s="56" t="s">
        <v>2648</v>
      </c>
      <c r="H374" s="57">
        <v>469</v>
      </c>
      <c r="I374" s="56" t="s">
        <v>50</v>
      </c>
      <c r="J374" s="77" t="str">
        <f t="shared" si="92"/>
        <v>Electrification + Hydrogen</v>
      </c>
      <c r="K374" s="77" t="str">
        <f t="shared" si="92"/>
        <v>indst fuel type shifting</v>
      </c>
      <c r="L374" s="356">
        <f t="shared" si="92"/>
        <v>0</v>
      </c>
      <c r="M374" s="356">
        <f t="shared" si="92"/>
        <v>1</v>
      </c>
      <c r="N374" s="356">
        <f t="shared" si="92"/>
        <v>0.01</v>
      </c>
      <c r="O374" s="77" t="str">
        <f t="shared" si="92"/>
        <v>% of fuel shifted</v>
      </c>
      <c r="P374" s="439"/>
      <c r="Q374" s="77" t="str">
        <f t="shared" si="88"/>
        <v>industry-ag-main.html#fuel-switching</v>
      </c>
      <c r="R374" s="399" t="str">
        <f t="shared" si="88"/>
        <v>industry-elec-and-hydrogen.html</v>
      </c>
      <c r="S374" s="439"/>
      <c r="T374" s="56"/>
    </row>
    <row r="375" spans="1:20" ht="28.5">
      <c r="A375" s="77" t="str">
        <f t="shared" si="91"/>
        <v>Industry</v>
      </c>
      <c r="B375" s="77" t="str">
        <f t="shared" si="91"/>
        <v>Electrification + Hydrogen</v>
      </c>
      <c r="C375" s="77" t="str">
        <f t="shared" si="91"/>
        <v>Fraction of Industrial Fuel Use Shifted to Other Fuels</v>
      </c>
      <c r="D375" s="11" t="s">
        <v>149</v>
      </c>
      <c r="E375" s="56" t="s">
        <v>2645</v>
      </c>
      <c r="F375" s="11" t="s">
        <v>2729</v>
      </c>
      <c r="G375" s="56" t="s">
        <v>2649</v>
      </c>
      <c r="H375" s="57">
        <v>470</v>
      </c>
      <c r="I375" s="56" t="s">
        <v>50</v>
      </c>
      <c r="J375" s="77" t="str">
        <f t="shared" si="92"/>
        <v>Electrification + Hydrogen</v>
      </c>
      <c r="K375" s="77" t="str">
        <f t="shared" si="92"/>
        <v>indst fuel type shifting</v>
      </c>
      <c r="L375" s="356">
        <f t="shared" si="92"/>
        <v>0</v>
      </c>
      <c r="M375" s="356">
        <f t="shared" si="92"/>
        <v>1</v>
      </c>
      <c r="N375" s="356">
        <f t="shared" si="92"/>
        <v>0.01</v>
      </c>
      <c r="O375" s="77" t="str">
        <f t="shared" si="92"/>
        <v>% of fuel shifted</v>
      </c>
      <c r="P375" s="439"/>
      <c r="Q375" s="77" t="str">
        <f t="shared" si="88"/>
        <v>industry-ag-main.html#fuel-switching</v>
      </c>
      <c r="R375" s="399" t="str">
        <f t="shared" si="88"/>
        <v>industry-elec-and-hydrogen.html</v>
      </c>
      <c r="S375" s="439"/>
      <c r="T375" s="56"/>
    </row>
    <row r="376" spans="1:20" ht="28.5">
      <c r="A376" s="77" t="str">
        <f t="shared" si="91"/>
        <v>Industry</v>
      </c>
      <c r="B376" s="77" t="str">
        <f t="shared" si="91"/>
        <v>Electrification + Hydrogen</v>
      </c>
      <c r="C376" s="77" t="str">
        <f t="shared" si="91"/>
        <v>Fraction of Industrial Fuel Use Shifted to Other Fuels</v>
      </c>
      <c r="D376" s="11" t="s">
        <v>149</v>
      </c>
      <c r="E376" s="56" t="s">
        <v>2646</v>
      </c>
      <c r="F376" s="11" t="s">
        <v>2729</v>
      </c>
      <c r="G376" s="56" t="s">
        <v>2652</v>
      </c>
      <c r="H376" s="57">
        <v>471</v>
      </c>
      <c r="I376" s="56" t="s">
        <v>50</v>
      </c>
      <c r="J376" s="77" t="str">
        <f t="shared" si="92"/>
        <v>Electrification + Hydrogen</v>
      </c>
      <c r="K376" s="77" t="str">
        <f t="shared" si="92"/>
        <v>indst fuel type shifting</v>
      </c>
      <c r="L376" s="356">
        <f t="shared" si="92"/>
        <v>0</v>
      </c>
      <c r="M376" s="356">
        <f t="shared" si="92"/>
        <v>1</v>
      </c>
      <c r="N376" s="356">
        <f t="shared" si="92"/>
        <v>0.01</v>
      </c>
      <c r="O376" s="77" t="str">
        <f t="shared" si="92"/>
        <v>% of fuel shifted</v>
      </c>
      <c r="P376" s="439"/>
      <c r="Q376" s="77" t="str">
        <f t="shared" si="88"/>
        <v>industry-ag-main.html#fuel-switching</v>
      </c>
      <c r="R376" s="399" t="str">
        <f t="shared" si="88"/>
        <v>industry-elec-and-hydrogen.html</v>
      </c>
      <c r="S376" s="439"/>
      <c r="T376" s="56"/>
    </row>
    <row r="377" spans="1:20" ht="28.5">
      <c r="A377" s="77" t="str">
        <f t="shared" si="91"/>
        <v>Industry</v>
      </c>
      <c r="B377" s="77" t="str">
        <f t="shared" si="91"/>
        <v>Electrification + Hydrogen</v>
      </c>
      <c r="C377" s="77" t="str">
        <f t="shared" si="91"/>
        <v>Fraction of Industrial Fuel Use Shifted to Other Fuels</v>
      </c>
      <c r="D377" s="11" t="s">
        <v>149</v>
      </c>
      <c r="E377" s="56" t="s">
        <v>3083</v>
      </c>
      <c r="F377" s="11" t="s">
        <v>2729</v>
      </c>
      <c r="G377" s="56" t="s">
        <v>3086</v>
      </c>
      <c r="H377" s="57">
        <v>472</v>
      </c>
      <c r="I377" s="56" t="s">
        <v>50</v>
      </c>
      <c r="J377" s="77" t="str">
        <f t="shared" si="92"/>
        <v>Electrification + Hydrogen</v>
      </c>
      <c r="K377" s="77" t="str">
        <f t="shared" si="92"/>
        <v>indst fuel type shifting</v>
      </c>
      <c r="L377" s="356">
        <f t="shared" si="92"/>
        <v>0</v>
      </c>
      <c r="M377" s="356">
        <f t="shared" si="92"/>
        <v>1</v>
      </c>
      <c r="N377" s="356">
        <f t="shared" si="92"/>
        <v>0.01</v>
      </c>
      <c r="O377" s="77" t="str">
        <f t="shared" si="92"/>
        <v>% of fuel shifted</v>
      </c>
      <c r="P377" s="439"/>
      <c r="Q377" s="77" t="str">
        <f t="shared" si="88"/>
        <v>industry-ag-main.html#fuel-switching</v>
      </c>
      <c r="R377" s="399" t="str">
        <f t="shared" si="88"/>
        <v>industry-elec-and-hydrogen.html</v>
      </c>
      <c r="S377" s="439"/>
      <c r="T377" s="56"/>
    </row>
    <row r="378" spans="1:20" ht="28.5">
      <c r="A378" s="77" t="str">
        <f t="shared" si="91"/>
        <v>Industry</v>
      </c>
      <c r="B378" s="77" t="str">
        <f t="shared" si="91"/>
        <v>Electrification + Hydrogen</v>
      </c>
      <c r="C378" s="77" t="str">
        <f t="shared" si="91"/>
        <v>Fraction of Industrial Fuel Use Shifted to Other Fuels</v>
      </c>
      <c r="D378" s="11" t="s">
        <v>149</v>
      </c>
      <c r="E378" s="56" t="s">
        <v>3084</v>
      </c>
      <c r="F378" s="11" t="s">
        <v>2729</v>
      </c>
      <c r="G378" s="56" t="s">
        <v>3088</v>
      </c>
      <c r="H378" s="57">
        <v>473</v>
      </c>
      <c r="I378" s="56" t="s">
        <v>50</v>
      </c>
      <c r="J378" s="77" t="str">
        <f t="shared" si="92"/>
        <v>Electrification + Hydrogen</v>
      </c>
      <c r="K378" s="77" t="str">
        <f t="shared" si="92"/>
        <v>indst fuel type shifting</v>
      </c>
      <c r="L378" s="356">
        <f t="shared" si="92"/>
        <v>0</v>
      </c>
      <c r="M378" s="356">
        <f t="shared" si="92"/>
        <v>1</v>
      </c>
      <c r="N378" s="356">
        <f t="shared" si="92"/>
        <v>0.01</v>
      </c>
      <c r="O378" s="77" t="str">
        <f t="shared" si="92"/>
        <v>% of fuel shifted</v>
      </c>
      <c r="P378" s="439"/>
      <c r="Q378" s="77" t="str">
        <f t="shared" si="88"/>
        <v>industry-ag-main.html#fuel-switching</v>
      </c>
      <c r="R378" s="399" t="str">
        <f t="shared" si="88"/>
        <v>industry-elec-and-hydrogen.html</v>
      </c>
      <c r="S378" s="439"/>
      <c r="T378" s="56"/>
    </row>
    <row r="379" spans="1:20" ht="28.5">
      <c r="A379" s="77" t="str">
        <f t="shared" si="91"/>
        <v>Industry</v>
      </c>
      <c r="B379" s="77" t="str">
        <f t="shared" si="91"/>
        <v>Electrification + Hydrogen</v>
      </c>
      <c r="C379" s="77" t="str">
        <f t="shared" si="91"/>
        <v>Fraction of Industrial Fuel Use Shifted to Other Fuels</v>
      </c>
      <c r="D379" s="11" t="s">
        <v>149</v>
      </c>
      <c r="E379" s="56" t="s">
        <v>3085</v>
      </c>
      <c r="F379" s="11" t="s">
        <v>2729</v>
      </c>
      <c r="G379" s="56" t="s">
        <v>3089</v>
      </c>
      <c r="H379" s="57">
        <v>474</v>
      </c>
      <c r="I379" s="56" t="s">
        <v>50</v>
      </c>
      <c r="J379" s="77" t="str">
        <f t="shared" si="92"/>
        <v>Electrification + Hydrogen</v>
      </c>
      <c r="K379" s="77" t="str">
        <f t="shared" si="92"/>
        <v>indst fuel type shifting</v>
      </c>
      <c r="L379" s="356">
        <f t="shared" si="92"/>
        <v>0</v>
      </c>
      <c r="M379" s="356">
        <f t="shared" si="92"/>
        <v>1</v>
      </c>
      <c r="N379" s="356">
        <f t="shared" si="92"/>
        <v>0.01</v>
      </c>
      <c r="O379" s="77" t="str">
        <f t="shared" si="92"/>
        <v>% of fuel shifted</v>
      </c>
      <c r="P379" s="439"/>
      <c r="Q379" s="77" t="str">
        <f t="shared" si="88"/>
        <v>industry-ag-main.html#fuel-switching</v>
      </c>
      <c r="R379" s="399" t="str">
        <f t="shared" si="88"/>
        <v>industry-elec-and-hydrogen.html</v>
      </c>
      <c r="S379" s="439"/>
      <c r="T379" s="56"/>
    </row>
    <row r="380" spans="1:20" ht="28.5">
      <c r="A380" s="77" t="str">
        <f t="shared" si="91"/>
        <v>Industry</v>
      </c>
      <c r="B380" s="77" t="str">
        <f t="shared" si="91"/>
        <v>Electrification + Hydrogen</v>
      </c>
      <c r="C380" s="77" t="str">
        <f t="shared" si="91"/>
        <v>Fraction of Industrial Fuel Use Shifted to Other Fuels</v>
      </c>
      <c r="D380" s="11" t="s">
        <v>149</v>
      </c>
      <c r="E380" s="56" t="s">
        <v>3082</v>
      </c>
      <c r="F380" s="11" t="s">
        <v>2729</v>
      </c>
      <c r="G380" s="56" t="s">
        <v>3087</v>
      </c>
      <c r="H380" s="57">
        <v>475</v>
      </c>
      <c r="I380" s="56" t="s">
        <v>50</v>
      </c>
      <c r="J380" s="77" t="str">
        <f t="shared" si="92"/>
        <v>Electrification + Hydrogen</v>
      </c>
      <c r="K380" s="77" t="str">
        <f t="shared" si="92"/>
        <v>indst fuel type shifting</v>
      </c>
      <c r="L380" s="356">
        <f t="shared" si="92"/>
        <v>0</v>
      </c>
      <c r="M380" s="356">
        <f t="shared" si="92"/>
        <v>1</v>
      </c>
      <c r="N380" s="356">
        <f t="shared" si="92"/>
        <v>0.01</v>
      </c>
      <c r="O380" s="77" t="str">
        <f t="shared" si="92"/>
        <v>% of fuel shifted</v>
      </c>
      <c r="P380" s="439"/>
      <c r="Q380" s="77" t="str">
        <f t="shared" si="88"/>
        <v>industry-ag-main.html#fuel-switching</v>
      </c>
      <c r="R380" s="399" t="str">
        <f t="shared" si="88"/>
        <v>industry-elec-and-hydrogen.html</v>
      </c>
      <c r="S380" s="439"/>
      <c r="T380" s="56"/>
    </row>
    <row r="381" spans="1:20" ht="28.5">
      <c r="A381" s="77" t="str">
        <f t="shared" si="91"/>
        <v>Industry</v>
      </c>
      <c r="B381" s="77" t="str">
        <f t="shared" si="91"/>
        <v>Electrification + Hydrogen</v>
      </c>
      <c r="C381" s="77" t="str">
        <f t="shared" si="91"/>
        <v>Fraction of Industrial Fuel Use Shifted to Other Fuels</v>
      </c>
      <c r="D381" s="11" t="s">
        <v>150</v>
      </c>
      <c r="E381" s="56" t="s">
        <v>2641</v>
      </c>
      <c r="F381" s="11" t="s">
        <v>152</v>
      </c>
      <c r="G381" s="56" t="s">
        <v>2647</v>
      </c>
      <c r="H381" s="57">
        <v>476</v>
      </c>
      <c r="I381" s="56" t="s">
        <v>50</v>
      </c>
      <c r="J381" s="77" t="str">
        <f t="shared" si="92"/>
        <v>Electrification + Hydrogen</v>
      </c>
      <c r="K381" s="77" t="str">
        <f t="shared" si="92"/>
        <v>indst fuel type shifting</v>
      </c>
      <c r="L381" s="356">
        <f t="shared" si="92"/>
        <v>0</v>
      </c>
      <c r="M381" s="356">
        <f t="shared" si="92"/>
        <v>1</v>
      </c>
      <c r="N381" s="356">
        <f t="shared" si="92"/>
        <v>0.01</v>
      </c>
      <c r="O381" s="77" t="str">
        <f t="shared" si="92"/>
        <v>% of fuel shifted</v>
      </c>
      <c r="P381" s="439"/>
      <c r="Q381" s="77" t="str">
        <f t="shared" si="88"/>
        <v>industry-ag-main.html#fuel-switching</v>
      </c>
      <c r="R381" s="399" t="str">
        <f t="shared" si="88"/>
        <v>industry-elec-and-hydrogen.html</v>
      </c>
      <c r="S381" s="439"/>
      <c r="T381" s="56"/>
    </row>
    <row r="382" spans="1:20" ht="28.5">
      <c r="A382" s="77" t="str">
        <f t="shared" si="91"/>
        <v>Industry</v>
      </c>
      <c r="B382" s="77" t="str">
        <f t="shared" si="91"/>
        <v>Electrification + Hydrogen</v>
      </c>
      <c r="C382" s="77" t="str">
        <f t="shared" si="91"/>
        <v>Fraction of Industrial Fuel Use Shifted to Other Fuels</v>
      </c>
      <c r="D382" s="11" t="s">
        <v>150</v>
      </c>
      <c r="E382" s="56" t="s">
        <v>2642</v>
      </c>
      <c r="F382" s="11" t="s">
        <v>152</v>
      </c>
      <c r="G382" s="56" t="s">
        <v>2650</v>
      </c>
      <c r="H382" s="57">
        <v>477</v>
      </c>
      <c r="I382" s="56" t="s">
        <v>50</v>
      </c>
      <c r="J382" s="77" t="str">
        <f t="shared" si="92"/>
        <v>Electrification + Hydrogen</v>
      </c>
      <c r="K382" s="77" t="str">
        <f t="shared" si="92"/>
        <v>indst fuel type shifting</v>
      </c>
      <c r="L382" s="356">
        <f t="shared" si="92"/>
        <v>0</v>
      </c>
      <c r="M382" s="356">
        <f t="shared" si="92"/>
        <v>1</v>
      </c>
      <c r="N382" s="356">
        <f t="shared" si="92"/>
        <v>0.01</v>
      </c>
      <c r="O382" s="77" t="str">
        <f t="shared" si="92"/>
        <v>% of fuel shifted</v>
      </c>
      <c r="P382" s="439"/>
      <c r="Q382" s="77" t="str">
        <f t="shared" si="88"/>
        <v>industry-ag-main.html#fuel-switching</v>
      </c>
      <c r="R382" s="399" t="str">
        <f t="shared" si="88"/>
        <v>industry-elec-and-hydrogen.html</v>
      </c>
      <c r="S382" s="439"/>
      <c r="T382" s="56"/>
    </row>
    <row r="383" spans="1:20" ht="114">
      <c r="A383" s="77" t="str">
        <f t="shared" si="91"/>
        <v>Industry</v>
      </c>
      <c r="B383" s="77" t="str">
        <f t="shared" si="91"/>
        <v>Electrification + Hydrogen</v>
      </c>
      <c r="C383" s="77" t="str">
        <f t="shared" si="91"/>
        <v>Fraction of Industrial Fuel Use Shifted to Other Fuels</v>
      </c>
      <c r="D383" s="11" t="s">
        <v>150</v>
      </c>
      <c r="E383" s="56" t="s">
        <v>2643</v>
      </c>
      <c r="F383" s="11" t="s">
        <v>152</v>
      </c>
      <c r="G383" s="56" t="s">
        <v>2651</v>
      </c>
      <c r="H383" s="57">
        <v>478</v>
      </c>
      <c r="I383" s="56" t="s">
        <v>49</v>
      </c>
      <c r="J383" s="77" t="str">
        <f t="shared" si="92"/>
        <v>Electrification + Hydrogen</v>
      </c>
      <c r="K383" s="77" t="str">
        <f t="shared" si="92"/>
        <v>indst fuel type shifting</v>
      </c>
      <c r="L383" s="356">
        <f t="shared" si="92"/>
        <v>0</v>
      </c>
      <c r="M383" s="356">
        <f t="shared" si="92"/>
        <v>1</v>
      </c>
      <c r="N383" s="356">
        <f t="shared" si="92"/>
        <v>0.01</v>
      </c>
      <c r="O383" s="77" t="str">
        <f t="shared" si="92"/>
        <v>% of fuel shifted</v>
      </c>
      <c r="P383" s="439" t="s">
        <v>3453</v>
      </c>
      <c r="Q383" s="77" t="str">
        <f t="shared" si="88"/>
        <v>industry-ag-main.html#fuel-switching</v>
      </c>
      <c r="R383" s="399" t="str">
        <f t="shared" si="88"/>
        <v>industry-elec-and-hydrogen.html</v>
      </c>
      <c r="S383" s="439"/>
      <c r="T383" s="56"/>
    </row>
    <row r="384" spans="1:20" ht="28.5">
      <c r="A384" s="77" t="str">
        <f t="shared" si="91"/>
        <v>Industry</v>
      </c>
      <c r="B384" s="77" t="str">
        <f t="shared" si="91"/>
        <v>Electrification + Hydrogen</v>
      </c>
      <c r="C384" s="77" t="str">
        <f t="shared" si="91"/>
        <v>Fraction of Industrial Fuel Use Shifted to Other Fuels</v>
      </c>
      <c r="D384" s="11" t="s">
        <v>150</v>
      </c>
      <c r="E384" s="56" t="s">
        <v>2644</v>
      </c>
      <c r="F384" s="11" t="s">
        <v>152</v>
      </c>
      <c r="G384" s="56" t="s">
        <v>2648</v>
      </c>
      <c r="H384" s="57">
        <v>479</v>
      </c>
      <c r="I384" s="56" t="s">
        <v>50</v>
      </c>
      <c r="J384" s="77" t="str">
        <f t="shared" si="92"/>
        <v>Electrification + Hydrogen</v>
      </c>
      <c r="K384" s="77" t="str">
        <f t="shared" si="92"/>
        <v>indst fuel type shifting</v>
      </c>
      <c r="L384" s="356">
        <f t="shared" si="92"/>
        <v>0</v>
      </c>
      <c r="M384" s="356">
        <f t="shared" si="92"/>
        <v>1</v>
      </c>
      <c r="N384" s="356">
        <f t="shared" si="92"/>
        <v>0.01</v>
      </c>
      <c r="O384" s="77" t="str">
        <f t="shared" si="92"/>
        <v>% of fuel shifted</v>
      </c>
      <c r="P384" s="439"/>
      <c r="Q384" s="77" t="str">
        <f t="shared" si="88"/>
        <v>industry-ag-main.html#fuel-switching</v>
      </c>
      <c r="R384" s="399" t="str">
        <f t="shared" si="88"/>
        <v>industry-elec-and-hydrogen.html</v>
      </c>
      <c r="S384" s="439"/>
      <c r="T384" s="56"/>
    </row>
    <row r="385" spans="1:20" ht="114">
      <c r="A385" s="77" t="str">
        <f t="shared" si="91"/>
        <v>Industry</v>
      </c>
      <c r="B385" s="77" t="str">
        <f t="shared" si="91"/>
        <v>Electrification + Hydrogen</v>
      </c>
      <c r="C385" s="77" t="str">
        <f t="shared" si="91"/>
        <v>Fraction of Industrial Fuel Use Shifted to Other Fuels</v>
      </c>
      <c r="D385" s="11" t="s">
        <v>150</v>
      </c>
      <c r="E385" s="56" t="s">
        <v>2645</v>
      </c>
      <c r="F385" s="11" t="s">
        <v>152</v>
      </c>
      <c r="G385" s="56" t="s">
        <v>2649</v>
      </c>
      <c r="H385" s="57">
        <v>480</v>
      </c>
      <c r="I385" s="56" t="s">
        <v>49</v>
      </c>
      <c r="J385" s="77" t="str">
        <f t="shared" si="92"/>
        <v>Electrification + Hydrogen</v>
      </c>
      <c r="K385" s="77" t="str">
        <f t="shared" si="92"/>
        <v>indst fuel type shifting</v>
      </c>
      <c r="L385" s="356">
        <f t="shared" si="92"/>
        <v>0</v>
      </c>
      <c r="M385" s="356">
        <f t="shared" si="92"/>
        <v>1</v>
      </c>
      <c r="N385" s="356">
        <f t="shared" si="92"/>
        <v>0.01</v>
      </c>
      <c r="O385" s="77" t="str">
        <f t="shared" si="92"/>
        <v>% of fuel shifted</v>
      </c>
      <c r="P385" s="439" t="s">
        <v>3454</v>
      </c>
      <c r="Q385" s="77" t="str">
        <f t="shared" si="88"/>
        <v>industry-ag-main.html#fuel-switching</v>
      </c>
      <c r="R385" s="399" t="str">
        <f t="shared" si="88"/>
        <v>industry-elec-and-hydrogen.html</v>
      </c>
      <c r="S385" s="439"/>
      <c r="T385" s="56"/>
    </row>
    <row r="386" spans="1:20" ht="28.5">
      <c r="A386" s="77" t="str">
        <f t="shared" si="91"/>
        <v>Industry</v>
      </c>
      <c r="B386" s="77" t="str">
        <f t="shared" si="91"/>
        <v>Electrification + Hydrogen</v>
      </c>
      <c r="C386" s="77" t="str">
        <f t="shared" si="91"/>
        <v>Fraction of Industrial Fuel Use Shifted to Other Fuels</v>
      </c>
      <c r="D386" s="11" t="s">
        <v>150</v>
      </c>
      <c r="E386" s="56" t="s">
        <v>2646</v>
      </c>
      <c r="F386" s="11" t="s">
        <v>152</v>
      </c>
      <c r="G386" s="56" t="s">
        <v>2652</v>
      </c>
      <c r="H386" s="57">
        <v>481</v>
      </c>
      <c r="I386" s="56" t="s">
        <v>50</v>
      </c>
      <c r="J386" s="77" t="str">
        <f t="shared" si="92"/>
        <v>Electrification + Hydrogen</v>
      </c>
      <c r="K386" s="77" t="str">
        <f t="shared" si="92"/>
        <v>indst fuel type shifting</v>
      </c>
      <c r="L386" s="356">
        <f t="shared" si="92"/>
        <v>0</v>
      </c>
      <c r="M386" s="356">
        <f t="shared" si="92"/>
        <v>1</v>
      </c>
      <c r="N386" s="356">
        <f t="shared" si="92"/>
        <v>0.01</v>
      </c>
      <c r="O386" s="77" t="str">
        <f t="shared" si="92"/>
        <v>% of fuel shifted</v>
      </c>
      <c r="P386" s="439"/>
      <c r="Q386" s="77" t="str">
        <f t="shared" si="88"/>
        <v>industry-ag-main.html#fuel-switching</v>
      </c>
      <c r="R386" s="399" t="str">
        <f t="shared" si="88"/>
        <v>industry-elec-and-hydrogen.html</v>
      </c>
      <c r="S386" s="439"/>
      <c r="T386" s="56"/>
    </row>
    <row r="387" spans="1:20" ht="28.5">
      <c r="A387" s="77" t="str">
        <f t="shared" si="91"/>
        <v>Industry</v>
      </c>
      <c r="B387" s="77" t="str">
        <f t="shared" si="91"/>
        <v>Electrification + Hydrogen</v>
      </c>
      <c r="C387" s="77" t="str">
        <f t="shared" si="91"/>
        <v>Fraction of Industrial Fuel Use Shifted to Other Fuels</v>
      </c>
      <c r="D387" s="11" t="s">
        <v>150</v>
      </c>
      <c r="E387" s="56" t="s">
        <v>3083</v>
      </c>
      <c r="F387" s="11" t="s">
        <v>152</v>
      </c>
      <c r="G387" s="56" t="s">
        <v>3086</v>
      </c>
      <c r="H387" s="57">
        <v>482</v>
      </c>
      <c r="I387" s="56" t="s">
        <v>50</v>
      </c>
      <c r="J387" s="77" t="str">
        <f t="shared" si="92"/>
        <v>Electrification + Hydrogen</v>
      </c>
      <c r="K387" s="77" t="str">
        <f t="shared" si="92"/>
        <v>indst fuel type shifting</v>
      </c>
      <c r="L387" s="356">
        <f t="shared" si="92"/>
        <v>0</v>
      </c>
      <c r="M387" s="356">
        <f t="shared" si="92"/>
        <v>1</v>
      </c>
      <c r="N387" s="356">
        <f t="shared" si="92"/>
        <v>0.01</v>
      </c>
      <c r="O387" s="77" t="str">
        <f t="shared" si="92"/>
        <v>% of fuel shifted</v>
      </c>
      <c r="P387" s="439"/>
      <c r="Q387" s="77" t="str">
        <f t="shared" si="88"/>
        <v>industry-ag-main.html#fuel-switching</v>
      </c>
      <c r="R387" s="399" t="str">
        <f t="shared" si="88"/>
        <v>industry-elec-and-hydrogen.html</v>
      </c>
      <c r="S387" s="439"/>
      <c r="T387" s="56"/>
    </row>
    <row r="388" spans="1:20" ht="114">
      <c r="A388" s="77" t="str">
        <f t="shared" si="91"/>
        <v>Industry</v>
      </c>
      <c r="B388" s="77" t="str">
        <f t="shared" si="91"/>
        <v>Electrification + Hydrogen</v>
      </c>
      <c r="C388" s="77" t="str">
        <f t="shared" si="91"/>
        <v>Fraction of Industrial Fuel Use Shifted to Other Fuels</v>
      </c>
      <c r="D388" s="11" t="s">
        <v>150</v>
      </c>
      <c r="E388" s="56" t="s">
        <v>3084</v>
      </c>
      <c r="F388" s="11" t="s">
        <v>152</v>
      </c>
      <c r="G388" s="56" t="s">
        <v>3088</v>
      </c>
      <c r="H388" s="57">
        <v>483</v>
      </c>
      <c r="I388" s="56" t="s">
        <v>49</v>
      </c>
      <c r="J388" s="77" t="str">
        <f t="shared" si="92"/>
        <v>Electrification + Hydrogen</v>
      </c>
      <c r="K388" s="77" t="str">
        <f t="shared" si="92"/>
        <v>indst fuel type shifting</v>
      </c>
      <c r="L388" s="356">
        <f t="shared" si="92"/>
        <v>0</v>
      </c>
      <c r="M388" s="356">
        <f t="shared" si="92"/>
        <v>1</v>
      </c>
      <c r="N388" s="356">
        <f t="shared" si="92"/>
        <v>0.01</v>
      </c>
      <c r="O388" s="77" t="str">
        <f t="shared" si="92"/>
        <v>% of fuel shifted</v>
      </c>
      <c r="P388" s="439" t="s">
        <v>3455</v>
      </c>
      <c r="Q388" s="77" t="str">
        <f t="shared" si="88"/>
        <v>industry-ag-main.html#fuel-switching</v>
      </c>
      <c r="R388" s="399" t="str">
        <f t="shared" si="88"/>
        <v>industry-elec-and-hydrogen.html</v>
      </c>
      <c r="S388" s="439"/>
      <c r="T388" s="56"/>
    </row>
    <row r="389" spans="1:20" ht="114">
      <c r="A389" s="77" t="str">
        <f t="shared" si="91"/>
        <v>Industry</v>
      </c>
      <c r="B389" s="77" t="str">
        <f t="shared" si="91"/>
        <v>Electrification + Hydrogen</v>
      </c>
      <c r="C389" s="77" t="str">
        <f t="shared" si="91"/>
        <v>Fraction of Industrial Fuel Use Shifted to Other Fuels</v>
      </c>
      <c r="D389" s="11" t="s">
        <v>150</v>
      </c>
      <c r="E389" s="56" t="s">
        <v>3085</v>
      </c>
      <c r="F389" s="11" t="s">
        <v>152</v>
      </c>
      <c r="G389" s="56" t="s">
        <v>3089</v>
      </c>
      <c r="H389" s="57">
        <v>484</v>
      </c>
      <c r="I389" s="56" t="s">
        <v>49</v>
      </c>
      <c r="J389" s="77" t="str">
        <f t="shared" si="92"/>
        <v>Electrification + Hydrogen</v>
      </c>
      <c r="K389" s="77" t="str">
        <f t="shared" si="92"/>
        <v>indst fuel type shifting</v>
      </c>
      <c r="L389" s="356">
        <f t="shared" si="92"/>
        <v>0</v>
      </c>
      <c r="M389" s="356">
        <f t="shared" si="92"/>
        <v>1</v>
      </c>
      <c r="N389" s="356">
        <f t="shared" si="92"/>
        <v>0.01</v>
      </c>
      <c r="O389" s="77" t="str">
        <f t="shared" si="92"/>
        <v>% of fuel shifted</v>
      </c>
      <c r="P389" s="439" t="s">
        <v>3456</v>
      </c>
      <c r="Q389" s="77" t="str">
        <f t="shared" si="88"/>
        <v>industry-ag-main.html#fuel-switching</v>
      </c>
      <c r="R389" s="399" t="str">
        <f t="shared" si="88"/>
        <v>industry-elec-and-hydrogen.html</v>
      </c>
      <c r="S389" s="439"/>
      <c r="T389" s="56"/>
    </row>
    <row r="390" spans="1:20" ht="28.5">
      <c r="A390" s="77" t="str">
        <f t="shared" si="91"/>
        <v>Industry</v>
      </c>
      <c r="B390" s="77" t="str">
        <f t="shared" si="91"/>
        <v>Electrification + Hydrogen</v>
      </c>
      <c r="C390" s="77" t="str">
        <f t="shared" si="91"/>
        <v>Fraction of Industrial Fuel Use Shifted to Other Fuels</v>
      </c>
      <c r="D390" s="11" t="s">
        <v>150</v>
      </c>
      <c r="E390" s="56" t="s">
        <v>3082</v>
      </c>
      <c r="F390" s="11" t="s">
        <v>152</v>
      </c>
      <c r="G390" s="56" t="s">
        <v>3087</v>
      </c>
      <c r="H390" s="57">
        <v>485</v>
      </c>
      <c r="I390" s="56" t="s">
        <v>50</v>
      </c>
      <c r="J390" s="77" t="str">
        <f t="shared" si="92"/>
        <v>Electrification + Hydrogen</v>
      </c>
      <c r="K390" s="77" t="str">
        <f t="shared" si="92"/>
        <v>indst fuel type shifting</v>
      </c>
      <c r="L390" s="356">
        <f t="shared" si="92"/>
        <v>0</v>
      </c>
      <c r="M390" s="356">
        <f t="shared" si="92"/>
        <v>1</v>
      </c>
      <c r="N390" s="356">
        <f t="shared" si="92"/>
        <v>0.01</v>
      </c>
      <c r="O390" s="77" t="str">
        <f t="shared" si="92"/>
        <v>% of fuel shifted</v>
      </c>
      <c r="P390" s="439"/>
      <c r="Q390" s="77" t="str">
        <f t="shared" si="88"/>
        <v>industry-ag-main.html#fuel-switching</v>
      </c>
      <c r="R390" s="399" t="str">
        <f t="shared" si="88"/>
        <v>industry-elec-and-hydrogen.html</v>
      </c>
      <c r="S390" s="439"/>
      <c r="T390" s="56"/>
    </row>
    <row r="391" spans="1:20" ht="28.5">
      <c r="A391" s="77" t="str">
        <f t="shared" si="91"/>
        <v>Industry</v>
      </c>
      <c r="B391" s="77" t="str">
        <f t="shared" si="91"/>
        <v>Electrification + Hydrogen</v>
      </c>
      <c r="C391" s="77" t="str">
        <f t="shared" si="91"/>
        <v>Fraction of Industrial Fuel Use Shifted to Other Fuels</v>
      </c>
      <c r="D391" s="11" t="s">
        <v>151</v>
      </c>
      <c r="E391" s="56" t="s">
        <v>2641</v>
      </c>
      <c r="F391" s="11" t="s">
        <v>153</v>
      </c>
      <c r="G391" s="56" t="s">
        <v>2647</v>
      </c>
      <c r="H391" s="57">
        <v>486</v>
      </c>
      <c r="I391" s="56" t="s">
        <v>50</v>
      </c>
      <c r="J391" s="77" t="str">
        <f t="shared" si="92"/>
        <v>Electrification + Hydrogen</v>
      </c>
      <c r="K391" s="77" t="str">
        <f t="shared" si="92"/>
        <v>indst fuel type shifting</v>
      </c>
      <c r="L391" s="356">
        <f t="shared" si="92"/>
        <v>0</v>
      </c>
      <c r="M391" s="356">
        <f t="shared" si="92"/>
        <v>1</v>
      </c>
      <c r="N391" s="356">
        <f t="shared" si="92"/>
        <v>0.01</v>
      </c>
      <c r="O391" s="77" t="str">
        <f t="shared" si="92"/>
        <v>% of fuel shifted</v>
      </c>
      <c r="P391" s="439"/>
      <c r="Q391" s="77" t="str">
        <f t="shared" si="88"/>
        <v>industry-ag-main.html#fuel-switching</v>
      </c>
      <c r="R391" s="399" t="str">
        <f t="shared" si="88"/>
        <v>industry-elec-and-hydrogen.html</v>
      </c>
      <c r="S391" s="439"/>
      <c r="T391" s="56"/>
    </row>
    <row r="392" spans="1:20" ht="114">
      <c r="A392" s="77" t="str">
        <f t="shared" si="91"/>
        <v>Industry</v>
      </c>
      <c r="B392" s="77" t="str">
        <f t="shared" si="91"/>
        <v>Electrification + Hydrogen</v>
      </c>
      <c r="C392" s="77" t="str">
        <f t="shared" si="91"/>
        <v>Fraction of Industrial Fuel Use Shifted to Other Fuels</v>
      </c>
      <c r="D392" s="11" t="s">
        <v>151</v>
      </c>
      <c r="E392" s="56" t="s">
        <v>2642</v>
      </c>
      <c r="F392" s="11" t="s">
        <v>153</v>
      </c>
      <c r="G392" s="56" t="s">
        <v>2650</v>
      </c>
      <c r="H392" s="57">
        <v>487</v>
      </c>
      <c r="I392" s="56" t="s">
        <v>49</v>
      </c>
      <c r="J392" s="77" t="str">
        <f t="shared" si="92"/>
        <v>Electrification + Hydrogen</v>
      </c>
      <c r="K392" s="77" t="str">
        <f t="shared" si="92"/>
        <v>indst fuel type shifting</v>
      </c>
      <c r="L392" s="356">
        <f t="shared" si="92"/>
        <v>0</v>
      </c>
      <c r="M392" s="356">
        <f t="shared" si="92"/>
        <v>1</v>
      </c>
      <c r="N392" s="356">
        <f t="shared" si="92"/>
        <v>0.01</v>
      </c>
      <c r="O392" s="77" t="str">
        <f t="shared" si="92"/>
        <v>% of fuel shifted</v>
      </c>
      <c r="P392" s="439" t="s">
        <v>3457</v>
      </c>
      <c r="Q392" s="77" t="str">
        <f t="shared" si="88"/>
        <v>industry-ag-main.html#fuel-switching</v>
      </c>
      <c r="R392" s="399" t="str">
        <f t="shared" si="88"/>
        <v>industry-elec-and-hydrogen.html</v>
      </c>
      <c r="S392" s="439"/>
      <c r="T392" s="56"/>
    </row>
    <row r="393" spans="1:20" ht="114">
      <c r="A393" s="77" t="str">
        <f t="shared" si="91"/>
        <v>Industry</v>
      </c>
      <c r="B393" s="77" t="str">
        <f t="shared" si="91"/>
        <v>Electrification + Hydrogen</v>
      </c>
      <c r="C393" s="77" t="str">
        <f t="shared" si="91"/>
        <v>Fraction of Industrial Fuel Use Shifted to Other Fuels</v>
      </c>
      <c r="D393" s="11" t="s">
        <v>151</v>
      </c>
      <c r="E393" s="56" t="s">
        <v>2643</v>
      </c>
      <c r="F393" s="11" t="s">
        <v>153</v>
      </c>
      <c r="G393" s="56" t="s">
        <v>2651</v>
      </c>
      <c r="H393" s="57">
        <v>488</v>
      </c>
      <c r="I393" s="56" t="s">
        <v>49</v>
      </c>
      <c r="J393" s="77" t="str">
        <f t="shared" si="92"/>
        <v>Electrification + Hydrogen</v>
      </c>
      <c r="K393" s="77" t="str">
        <f t="shared" si="92"/>
        <v>indst fuel type shifting</v>
      </c>
      <c r="L393" s="356">
        <f t="shared" si="92"/>
        <v>0</v>
      </c>
      <c r="M393" s="356">
        <f t="shared" si="92"/>
        <v>1</v>
      </c>
      <c r="N393" s="356">
        <f t="shared" si="92"/>
        <v>0.01</v>
      </c>
      <c r="O393" s="77" t="str">
        <f t="shared" si="92"/>
        <v>% of fuel shifted</v>
      </c>
      <c r="P393" s="439" t="s">
        <v>3458</v>
      </c>
      <c r="Q393" s="77" t="str">
        <f t="shared" si="88"/>
        <v>industry-ag-main.html#fuel-switching</v>
      </c>
      <c r="R393" s="399" t="str">
        <f t="shared" si="88"/>
        <v>industry-elec-and-hydrogen.html</v>
      </c>
      <c r="S393" s="439"/>
      <c r="T393" s="56"/>
    </row>
    <row r="394" spans="1:20" ht="28.5">
      <c r="A394" s="77" t="str">
        <f t="shared" si="91"/>
        <v>Industry</v>
      </c>
      <c r="B394" s="77" t="str">
        <f t="shared" si="91"/>
        <v>Electrification + Hydrogen</v>
      </c>
      <c r="C394" s="77" t="str">
        <f t="shared" si="91"/>
        <v>Fraction of Industrial Fuel Use Shifted to Other Fuels</v>
      </c>
      <c r="D394" s="11" t="s">
        <v>151</v>
      </c>
      <c r="E394" s="56" t="s">
        <v>2644</v>
      </c>
      <c r="F394" s="11" t="s">
        <v>153</v>
      </c>
      <c r="G394" s="56" t="s">
        <v>2648</v>
      </c>
      <c r="H394" s="57">
        <v>489</v>
      </c>
      <c r="I394" s="56" t="s">
        <v>50</v>
      </c>
      <c r="J394" s="77" t="str">
        <f t="shared" si="92"/>
        <v>Electrification + Hydrogen</v>
      </c>
      <c r="K394" s="77" t="str">
        <f t="shared" si="92"/>
        <v>indst fuel type shifting</v>
      </c>
      <c r="L394" s="356">
        <f t="shared" si="92"/>
        <v>0</v>
      </c>
      <c r="M394" s="356">
        <f t="shared" si="92"/>
        <v>1</v>
      </c>
      <c r="N394" s="356">
        <f t="shared" si="92"/>
        <v>0.01</v>
      </c>
      <c r="O394" s="77" t="str">
        <f t="shared" si="92"/>
        <v>% of fuel shifted</v>
      </c>
      <c r="P394" s="439"/>
      <c r="Q394" s="77" t="str">
        <f t="shared" si="88"/>
        <v>industry-ag-main.html#fuel-switching</v>
      </c>
      <c r="R394" s="399" t="str">
        <f t="shared" si="88"/>
        <v>industry-elec-and-hydrogen.html</v>
      </c>
      <c r="S394" s="439"/>
      <c r="T394" s="56"/>
    </row>
    <row r="395" spans="1:20" ht="114">
      <c r="A395" s="77" t="str">
        <f t="shared" si="91"/>
        <v>Industry</v>
      </c>
      <c r="B395" s="77" t="str">
        <f t="shared" si="91"/>
        <v>Electrification + Hydrogen</v>
      </c>
      <c r="C395" s="77" t="str">
        <f t="shared" si="91"/>
        <v>Fraction of Industrial Fuel Use Shifted to Other Fuels</v>
      </c>
      <c r="D395" s="11" t="s">
        <v>151</v>
      </c>
      <c r="E395" s="56" t="s">
        <v>2645</v>
      </c>
      <c r="F395" s="11" t="s">
        <v>153</v>
      </c>
      <c r="G395" s="56" t="s">
        <v>2649</v>
      </c>
      <c r="H395" s="57">
        <v>490</v>
      </c>
      <c r="I395" s="56" t="s">
        <v>49</v>
      </c>
      <c r="J395" s="77" t="str">
        <f t="shared" si="92"/>
        <v>Electrification + Hydrogen</v>
      </c>
      <c r="K395" s="77" t="str">
        <f t="shared" si="92"/>
        <v>indst fuel type shifting</v>
      </c>
      <c r="L395" s="356">
        <f t="shared" si="92"/>
        <v>0</v>
      </c>
      <c r="M395" s="356">
        <f t="shared" si="92"/>
        <v>1</v>
      </c>
      <c r="N395" s="356">
        <f t="shared" si="92"/>
        <v>0.01</v>
      </c>
      <c r="O395" s="77" t="str">
        <f t="shared" si="92"/>
        <v>% of fuel shifted</v>
      </c>
      <c r="P395" s="439" t="s">
        <v>3459</v>
      </c>
      <c r="Q395" s="77" t="str">
        <f t="shared" si="88"/>
        <v>industry-ag-main.html#fuel-switching</v>
      </c>
      <c r="R395" s="399" t="str">
        <f t="shared" si="88"/>
        <v>industry-elec-and-hydrogen.html</v>
      </c>
      <c r="S395" s="439"/>
      <c r="T395" s="56"/>
    </row>
    <row r="396" spans="1:20" ht="28.5">
      <c r="A396" s="77" t="str">
        <f t="shared" si="91"/>
        <v>Industry</v>
      </c>
      <c r="B396" s="77" t="str">
        <f t="shared" si="91"/>
        <v>Electrification + Hydrogen</v>
      </c>
      <c r="C396" s="77" t="str">
        <f t="shared" si="91"/>
        <v>Fraction of Industrial Fuel Use Shifted to Other Fuels</v>
      </c>
      <c r="D396" s="11" t="s">
        <v>151</v>
      </c>
      <c r="E396" s="56" t="s">
        <v>2646</v>
      </c>
      <c r="F396" s="11" t="s">
        <v>153</v>
      </c>
      <c r="G396" s="56" t="s">
        <v>2652</v>
      </c>
      <c r="H396" s="57">
        <v>491</v>
      </c>
      <c r="I396" s="56" t="s">
        <v>50</v>
      </c>
      <c r="J396" s="77" t="str">
        <f t="shared" si="92"/>
        <v>Electrification + Hydrogen</v>
      </c>
      <c r="K396" s="77" t="str">
        <f t="shared" si="92"/>
        <v>indst fuel type shifting</v>
      </c>
      <c r="L396" s="356">
        <f t="shared" si="92"/>
        <v>0</v>
      </c>
      <c r="M396" s="356">
        <f t="shared" si="92"/>
        <v>1</v>
      </c>
      <c r="N396" s="356">
        <f t="shared" si="92"/>
        <v>0.01</v>
      </c>
      <c r="O396" s="77" t="str">
        <f t="shared" si="92"/>
        <v>% of fuel shifted</v>
      </c>
      <c r="P396" s="439"/>
      <c r="Q396" s="77" t="str">
        <f t="shared" si="88"/>
        <v>industry-ag-main.html#fuel-switching</v>
      </c>
      <c r="R396" s="399" t="str">
        <f t="shared" si="88"/>
        <v>industry-elec-and-hydrogen.html</v>
      </c>
      <c r="S396" s="439"/>
      <c r="T396" s="56"/>
    </row>
    <row r="397" spans="1:20" ht="28.5">
      <c r="A397" s="77" t="str">
        <f t="shared" si="91"/>
        <v>Industry</v>
      </c>
      <c r="B397" s="77" t="str">
        <f t="shared" si="91"/>
        <v>Electrification + Hydrogen</v>
      </c>
      <c r="C397" s="77" t="str">
        <f t="shared" si="91"/>
        <v>Fraction of Industrial Fuel Use Shifted to Other Fuels</v>
      </c>
      <c r="D397" s="11" t="s">
        <v>151</v>
      </c>
      <c r="E397" s="56" t="s">
        <v>3083</v>
      </c>
      <c r="F397" s="11" t="s">
        <v>153</v>
      </c>
      <c r="G397" s="56" t="s">
        <v>3086</v>
      </c>
      <c r="H397" s="57">
        <v>492</v>
      </c>
      <c r="I397" s="56" t="s">
        <v>50</v>
      </c>
      <c r="J397" s="77" t="str">
        <f t="shared" si="92"/>
        <v>Electrification + Hydrogen</v>
      </c>
      <c r="K397" s="77" t="str">
        <f t="shared" si="92"/>
        <v>indst fuel type shifting</v>
      </c>
      <c r="L397" s="356">
        <f t="shared" si="92"/>
        <v>0</v>
      </c>
      <c r="M397" s="356">
        <f t="shared" si="92"/>
        <v>1</v>
      </c>
      <c r="N397" s="356">
        <f t="shared" si="92"/>
        <v>0.01</v>
      </c>
      <c r="O397" s="77" t="str">
        <f t="shared" si="92"/>
        <v>% of fuel shifted</v>
      </c>
      <c r="P397" s="439"/>
      <c r="Q397" s="77" t="str">
        <f t="shared" ref="Q397:R400" si="93">Q$321</f>
        <v>industry-ag-main.html#fuel-switching</v>
      </c>
      <c r="R397" s="399" t="str">
        <f t="shared" si="93"/>
        <v>industry-elec-and-hydrogen.html</v>
      </c>
      <c r="S397" s="439"/>
      <c r="T397" s="56"/>
    </row>
    <row r="398" spans="1:20" ht="128.25">
      <c r="A398" s="77" t="str">
        <f t="shared" si="91"/>
        <v>Industry</v>
      </c>
      <c r="B398" s="77" t="str">
        <f t="shared" si="91"/>
        <v>Electrification + Hydrogen</v>
      </c>
      <c r="C398" s="77" t="str">
        <f t="shared" si="91"/>
        <v>Fraction of Industrial Fuel Use Shifted to Other Fuels</v>
      </c>
      <c r="D398" s="11" t="s">
        <v>151</v>
      </c>
      <c r="E398" s="56" t="s">
        <v>3084</v>
      </c>
      <c r="F398" s="11" t="s">
        <v>153</v>
      </c>
      <c r="G398" s="56" t="s">
        <v>3088</v>
      </c>
      <c r="H398" s="57">
        <v>493</v>
      </c>
      <c r="I398" s="56" t="s">
        <v>49</v>
      </c>
      <c r="J398" s="77" t="str">
        <f t="shared" si="92"/>
        <v>Electrification + Hydrogen</v>
      </c>
      <c r="K398" s="77" t="str">
        <f t="shared" si="92"/>
        <v>indst fuel type shifting</v>
      </c>
      <c r="L398" s="356">
        <f t="shared" si="92"/>
        <v>0</v>
      </c>
      <c r="M398" s="356">
        <f t="shared" si="92"/>
        <v>1</v>
      </c>
      <c r="N398" s="356">
        <f t="shared" si="92"/>
        <v>0.01</v>
      </c>
      <c r="O398" s="77" t="str">
        <f t="shared" si="92"/>
        <v>% of fuel shifted</v>
      </c>
      <c r="P398" s="439" t="s">
        <v>3460</v>
      </c>
      <c r="Q398" s="77" t="str">
        <f t="shared" si="93"/>
        <v>industry-ag-main.html#fuel-switching</v>
      </c>
      <c r="R398" s="399" t="str">
        <f t="shared" si="93"/>
        <v>industry-elec-and-hydrogen.html</v>
      </c>
      <c r="S398" s="439"/>
      <c r="T398" s="56"/>
    </row>
    <row r="399" spans="1:20" ht="128.25">
      <c r="A399" s="77" t="str">
        <f t="shared" si="91"/>
        <v>Industry</v>
      </c>
      <c r="B399" s="77" t="str">
        <f t="shared" si="91"/>
        <v>Electrification + Hydrogen</v>
      </c>
      <c r="C399" s="77" t="str">
        <f t="shared" si="91"/>
        <v>Fraction of Industrial Fuel Use Shifted to Other Fuels</v>
      </c>
      <c r="D399" s="11" t="s">
        <v>151</v>
      </c>
      <c r="E399" s="56" t="s">
        <v>3085</v>
      </c>
      <c r="F399" s="11" t="s">
        <v>153</v>
      </c>
      <c r="G399" s="56" t="s">
        <v>3089</v>
      </c>
      <c r="H399" s="57">
        <v>494</v>
      </c>
      <c r="I399" s="56" t="s">
        <v>49</v>
      </c>
      <c r="J399" s="77" t="str">
        <f t="shared" si="92"/>
        <v>Electrification + Hydrogen</v>
      </c>
      <c r="K399" s="77" t="str">
        <f t="shared" si="92"/>
        <v>indst fuel type shifting</v>
      </c>
      <c r="L399" s="356">
        <f t="shared" si="92"/>
        <v>0</v>
      </c>
      <c r="M399" s="356">
        <f t="shared" si="92"/>
        <v>1</v>
      </c>
      <c r="N399" s="356">
        <f t="shared" si="92"/>
        <v>0.01</v>
      </c>
      <c r="O399" s="77" t="str">
        <f t="shared" si="92"/>
        <v>% of fuel shifted</v>
      </c>
      <c r="P399" s="439" t="s">
        <v>3461</v>
      </c>
      <c r="Q399" s="77" t="str">
        <f t="shared" si="93"/>
        <v>industry-ag-main.html#fuel-switching</v>
      </c>
      <c r="R399" s="399" t="str">
        <f t="shared" si="93"/>
        <v>industry-elec-and-hydrogen.html</v>
      </c>
      <c r="S399" s="439"/>
      <c r="T399" s="56"/>
    </row>
    <row r="400" spans="1:20" ht="28.5">
      <c r="A400" s="77" t="str">
        <f t="shared" si="91"/>
        <v>Industry</v>
      </c>
      <c r="B400" s="77" t="str">
        <f t="shared" si="91"/>
        <v>Electrification + Hydrogen</v>
      </c>
      <c r="C400" s="77" t="str">
        <f t="shared" si="91"/>
        <v>Fraction of Industrial Fuel Use Shifted to Other Fuels</v>
      </c>
      <c r="D400" s="11" t="s">
        <v>151</v>
      </c>
      <c r="E400" s="56" t="s">
        <v>3082</v>
      </c>
      <c r="F400" s="11" t="s">
        <v>153</v>
      </c>
      <c r="G400" s="56" t="s">
        <v>3087</v>
      </c>
      <c r="H400" s="57">
        <v>495</v>
      </c>
      <c r="I400" s="56" t="s">
        <v>50</v>
      </c>
      <c r="J400" s="77" t="str">
        <f t="shared" si="92"/>
        <v>Electrification + Hydrogen</v>
      </c>
      <c r="K400" s="77" t="str">
        <f t="shared" si="92"/>
        <v>indst fuel type shifting</v>
      </c>
      <c r="L400" s="356">
        <f t="shared" si="92"/>
        <v>0</v>
      </c>
      <c r="M400" s="356">
        <f t="shared" si="92"/>
        <v>1</v>
      </c>
      <c r="N400" s="356">
        <f t="shared" si="92"/>
        <v>0.01</v>
      </c>
      <c r="O400" s="77" t="str">
        <f t="shared" si="92"/>
        <v>% of fuel shifted</v>
      </c>
      <c r="P400" s="439"/>
      <c r="Q400" s="77" t="str">
        <f t="shared" si="93"/>
        <v>industry-ag-main.html#fuel-switching</v>
      </c>
      <c r="R400" s="399" t="str">
        <f t="shared" si="93"/>
        <v>industry-elec-and-hydrogen.html</v>
      </c>
      <c r="S400" s="439"/>
      <c r="T400" s="56"/>
    </row>
    <row r="401" spans="1:20" s="3" customFormat="1" ht="28.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2.7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2.7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2.7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85.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1.25">
      <c r="A406" s="77" t="str">
        <f t="shared" ref="A406:C407" si="94">A$405</f>
        <v>Industry</v>
      </c>
      <c r="B406" s="77" t="str">
        <f t="shared" si="94"/>
        <v>Material Efficiency, Longevity, &amp; Re-Use</v>
      </c>
      <c r="C406" s="77" t="str">
        <f t="shared" si="94"/>
        <v>Percent Reduction in Nonenergy Nonagriculture Industry Product Demand</v>
      </c>
      <c r="D406" s="11" t="s">
        <v>147</v>
      </c>
      <c r="E406" s="56"/>
      <c r="F406" s="11" t="s">
        <v>2657</v>
      </c>
      <c r="G406" s="56"/>
      <c r="H406" s="57">
        <v>430</v>
      </c>
      <c r="I406" s="56" t="s">
        <v>49</v>
      </c>
      <c r="J406" s="77" t="str">
        <f t="shared" ref="J406:O409" si="95">J$405</f>
        <v>Material Efficiency, Longevity, &amp; Re-Use</v>
      </c>
      <c r="K406" s="77" t="str">
        <f t="shared" si="95"/>
        <v>indst reduce nonenergy product demand</v>
      </c>
      <c r="L406" s="356">
        <f t="shared" si="95"/>
        <v>0</v>
      </c>
      <c r="M406" s="356">
        <f t="shared" si="95"/>
        <v>1</v>
      </c>
      <c r="N406" s="356">
        <f t="shared" si="95"/>
        <v>0.01</v>
      </c>
      <c r="O406" s="356" t="str">
        <f t="shared" si="95"/>
        <v>% demand reduction</v>
      </c>
      <c r="P406" s="439" t="s">
        <v>2735</v>
      </c>
      <c r="Q406" s="56"/>
      <c r="R406" s="399" t="str">
        <f t="shared" ref="R406:R409" si="96">R$405</f>
        <v>material-efficiency-longevity-reuse.html</v>
      </c>
      <c r="S406" s="439" t="s">
        <v>2734</v>
      </c>
      <c r="T406" s="58"/>
    </row>
    <row r="407" spans="1:20" s="6" customFormat="1" ht="71.25">
      <c r="A407" s="77" t="str">
        <f t="shared" si="94"/>
        <v>Industry</v>
      </c>
      <c r="B407" s="77" t="str">
        <f t="shared" si="94"/>
        <v>Material Efficiency, Longevity, &amp; Re-Use</v>
      </c>
      <c r="C407" s="77" t="str">
        <f t="shared" si="94"/>
        <v>Percent Reduction in Nonenergy Nonagriculture Industry Product Demand</v>
      </c>
      <c r="D407" s="11" t="s">
        <v>148</v>
      </c>
      <c r="E407" s="56"/>
      <c r="F407" s="11" t="s">
        <v>2658</v>
      </c>
      <c r="G407" s="56"/>
      <c r="H407" s="57">
        <v>431</v>
      </c>
      <c r="I407" s="56" t="s">
        <v>49</v>
      </c>
      <c r="J407" s="77" t="str">
        <f t="shared" si="95"/>
        <v>Material Efficiency, Longevity, &amp; Re-Use</v>
      </c>
      <c r="K407" s="77" t="str">
        <f t="shared" si="95"/>
        <v>indst reduce nonenergy product demand</v>
      </c>
      <c r="L407" s="356">
        <f t="shared" si="95"/>
        <v>0</v>
      </c>
      <c r="M407" s="356">
        <f t="shared" si="95"/>
        <v>1</v>
      </c>
      <c r="N407" s="356">
        <f t="shared" si="95"/>
        <v>0.01</v>
      </c>
      <c r="O407" s="356" t="str">
        <f t="shared" si="95"/>
        <v>% demand reduction</v>
      </c>
      <c r="P407" s="439" t="s">
        <v>2737</v>
      </c>
      <c r="Q407" s="56"/>
      <c r="R407" s="399" t="str">
        <f t="shared" si="96"/>
        <v>material-efficiency-longevity-reuse.html</v>
      </c>
      <c r="S407" s="439"/>
      <c r="T407" s="58"/>
    </row>
    <row r="408" spans="1:20" s="6" customFormat="1" ht="99.75">
      <c r="A408" s="77" t="str">
        <f t="shared" ref="A408:C408" si="97">A$405</f>
        <v>Industry</v>
      </c>
      <c r="B408" s="77" t="str">
        <f t="shared" si="97"/>
        <v>Material Efficiency, Longevity, &amp; Re-Use</v>
      </c>
      <c r="C408" s="77" t="str">
        <f t="shared" si="97"/>
        <v>Percent Reduction in Nonenergy Nonagriculture Industry Product Demand</v>
      </c>
      <c r="D408" s="11" t="s">
        <v>149</v>
      </c>
      <c r="E408" s="56"/>
      <c r="F408" s="11" t="s">
        <v>2729</v>
      </c>
      <c r="G408" s="56"/>
      <c r="H408" s="57">
        <v>432</v>
      </c>
      <c r="I408" s="56" t="s">
        <v>49</v>
      </c>
      <c r="J408" s="77" t="str">
        <f t="shared" si="95"/>
        <v>Material Efficiency, Longevity, &amp; Re-Use</v>
      </c>
      <c r="K408" s="77" t="str">
        <f t="shared" si="95"/>
        <v>indst reduce nonenergy product demand</v>
      </c>
      <c r="L408" s="356">
        <f t="shared" si="95"/>
        <v>0</v>
      </c>
      <c r="M408" s="356">
        <f t="shared" si="95"/>
        <v>1</v>
      </c>
      <c r="N408" s="356">
        <f t="shared" si="95"/>
        <v>0.01</v>
      </c>
      <c r="O408" s="356" t="str">
        <f t="shared" si="95"/>
        <v>% demand reduction</v>
      </c>
      <c r="P408" s="439" t="s">
        <v>2740</v>
      </c>
      <c r="Q408" s="56"/>
      <c r="R408" s="407" t="s">
        <v>3073</v>
      </c>
      <c r="S408" s="439" t="s">
        <v>2741</v>
      </c>
      <c r="T408" s="58"/>
    </row>
    <row r="409" spans="1:20" s="6" customFormat="1" ht="71.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5"/>
        <v>Material Efficiency, Longevity, &amp; Re-Use</v>
      </c>
      <c r="K409" s="77" t="str">
        <f t="shared" si="95"/>
        <v>indst reduce nonenergy product demand</v>
      </c>
      <c r="L409" s="356">
        <f t="shared" si="95"/>
        <v>0</v>
      </c>
      <c r="M409" s="356">
        <f t="shared" si="95"/>
        <v>1</v>
      </c>
      <c r="N409" s="356">
        <f t="shared" si="95"/>
        <v>0.01</v>
      </c>
      <c r="O409" s="356" t="str">
        <f t="shared" si="95"/>
        <v>% demand reduction</v>
      </c>
      <c r="P409" s="439" t="s">
        <v>2738</v>
      </c>
      <c r="Q409" s="56"/>
      <c r="R409" s="399" t="str">
        <f t="shared" si="96"/>
        <v>material-efficiency-longevity-reuse.html</v>
      </c>
      <c r="S409" s="439" t="s">
        <v>2734</v>
      </c>
      <c r="T409" s="58"/>
    </row>
    <row r="410" spans="1:20" ht="42.75">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2.75">
      <c r="A411" s="77" t="str">
        <f>A$410</f>
        <v>Industry</v>
      </c>
      <c r="B411" s="77" t="str">
        <f t="shared" ref="B411:C412" si="98">B$410</f>
        <v>Methane Capture</v>
      </c>
      <c r="C411" s="77" t="str">
        <f t="shared" si="98"/>
        <v>Fraction of Methane Capture Opportunities Achieved</v>
      </c>
      <c r="D411" s="56" t="s">
        <v>2730</v>
      </c>
      <c r="E411" s="56"/>
      <c r="F411" s="56" t="s">
        <v>3165</v>
      </c>
      <c r="G411" s="56"/>
      <c r="H411" s="57">
        <v>513</v>
      </c>
      <c r="I411" s="56" t="s">
        <v>49</v>
      </c>
      <c r="J411" s="77" t="str">
        <f t="shared" ref="J411:S412" si="99">J$410</f>
        <v>Methane Capture and Destruction</v>
      </c>
      <c r="K411" s="77" t="str">
        <f t="shared" si="99"/>
        <v>indst methane capture</v>
      </c>
      <c r="L411" s="356">
        <f t="shared" si="99"/>
        <v>0</v>
      </c>
      <c r="M411" s="356">
        <f t="shared" si="99"/>
        <v>1</v>
      </c>
      <c r="N411" s="356">
        <f t="shared" si="99"/>
        <v>0.01</v>
      </c>
      <c r="O411" s="77" t="str">
        <f t="shared" si="99"/>
        <v>% of potential achieved</v>
      </c>
      <c r="P411" s="439" t="s">
        <v>3199</v>
      </c>
      <c r="Q411" s="77" t="str">
        <f t="shared" si="99"/>
        <v>industry-ag-main.html#methane-capture</v>
      </c>
      <c r="R411" s="399" t="str">
        <f t="shared" si="99"/>
        <v>methane-capture.html</v>
      </c>
      <c r="S411" s="443" t="str">
        <f t="shared" si="99"/>
        <v>Calculated from model data; see the relevant variable(s) in the InputData folder for source information.</v>
      </c>
      <c r="T411" s="56"/>
    </row>
    <row r="412" spans="1:20" ht="42.75">
      <c r="A412" s="77" t="str">
        <f>A$410</f>
        <v>Industry</v>
      </c>
      <c r="B412" s="77" t="str">
        <f t="shared" si="98"/>
        <v>Methane Capture</v>
      </c>
      <c r="C412" s="77" t="str">
        <f t="shared" si="98"/>
        <v>Fraction of Methane Capture Opportunities Achieved</v>
      </c>
      <c r="D412" s="56" t="s">
        <v>149</v>
      </c>
      <c r="E412" s="56"/>
      <c r="F412" s="11" t="s">
        <v>2729</v>
      </c>
      <c r="G412" s="56"/>
      <c r="H412" s="57">
        <v>514</v>
      </c>
      <c r="I412" s="56" t="s">
        <v>49</v>
      </c>
      <c r="J412" s="77" t="str">
        <f t="shared" si="99"/>
        <v>Methane Capture and Destruction</v>
      </c>
      <c r="K412" s="77" t="str">
        <f t="shared" si="99"/>
        <v>indst methane capture</v>
      </c>
      <c r="L412" s="356">
        <f t="shared" si="99"/>
        <v>0</v>
      </c>
      <c r="M412" s="356">
        <f t="shared" si="99"/>
        <v>1</v>
      </c>
      <c r="N412" s="356">
        <f t="shared" si="99"/>
        <v>0.01</v>
      </c>
      <c r="O412" s="77" t="str">
        <f t="shared" si="99"/>
        <v>% of potential achieved</v>
      </c>
      <c r="P412" s="439" t="s">
        <v>3200</v>
      </c>
      <c r="Q412" s="77" t="str">
        <f t="shared" si="99"/>
        <v>industry-ag-main.html#methane-capture</v>
      </c>
      <c r="R412" s="399" t="str">
        <f t="shared" si="99"/>
        <v>methane-capture.html</v>
      </c>
      <c r="S412" s="443" t="str">
        <f t="shared" si="99"/>
        <v>Calculated from model data; see the relevant variable(s) in the InputData folder for source information.</v>
      </c>
      <c r="T412" s="56"/>
    </row>
    <row r="413" spans="1:20" ht="42.75">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2.75">
      <c r="A414" s="77" t="str">
        <f>A$413</f>
        <v>Industry</v>
      </c>
      <c r="B414" s="77" t="str">
        <f t="shared" ref="B414:C415" si="100">B$413</f>
        <v>Methane Destruction</v>
      </c>
      <c r="C414" s="77" t="str">
        <f t="shared" si="100"/>
        <v>Fraction of Methane Destruction Opportunities Achieved</v>
      </c>
      <c r="D414" s="56" t="s">
        <v>2730</v>
      </c>
      <c r="E414" s="56"/>
      <c r="F414" s="56" t="s">
        <v>3165</v>
      </c>
      <c r="G414" s="56"/>
      <c r="H414" s="57">
        <v>515</v>
      </c>
      <c r="I414" s="56" t="s">
        <v>49</v>
      </c>
      <c r="J414" s="77" t="str">
        <f t="shared" ref="J414:S415" si="101">J$413</f>
        <v>Methane Capture and Destruction</v>
      </c>
      <c r="K414" s="77" t="str">
        <f t="shared" si="101"/>
        <v>indst methane destruction</v>
      </c>
      <c r="L414" s="356">
        <f t="shared" si="101"/>
        <v>0</v>
      </c>
      <c r="M414" s="356">
        <f t="shared" si="101"/>
        <v>1</v>
      </c>
      <c r="N414" s="356">
        <f t="shared" si="101"/>
        <v>0.01</v>
      </c>
      <c r="O414" s="77" t="str">
        <f t="shared" si="101"/>
        <v>% of potential achieved</v>
      </c>
      <c r="P414" s="439" t="s">
        <v>3202</v>
      </c>
      <c r="Q414" s="77" t="str">
        <f t="shared" si="101"/>
        <v>industry-ag-main.html#methane-destr</v>
      </c>
      <c r="R414" s="399" t="str">
        <f t="shared" si="101"/>
        <v>methane-destruction.html</v>
      </c>
      <c r="S414" s="443" t="str">
        <f t="shared" si="101"/>
        <v>Calculated from model data; see the relevant variable(s) in the InputData folder for source information.</v>
      </c>
      <c r="T414" s="56"/>
    </row>
    <row r="415" spans="1:20" ht="42.75">
      <c r="A415" s="77" t="str">
        <f t="shared" ref="A415" si="102">A$413</f>
        <v>Industry</v>
      </c>
      <c r="B415" s="77" t="str">
        <f t="shared" si="100"/>
        <v>Methane Destruction</v>
      </c>
      <c r="C415" s="77" t="str">
        <f t="shared" si="100"/>
        <v>Fraction of Methane Destruction Opportunities Achieved</v>
      </c>
      <c r="D415" s="56" t="s">
        <v>149</v>
      </c>
      <c r="E415" s="56"/>
      <c r="F415" s="11" t="s">
        <v>2729</v>
      </c>
      <c r="G415" s="56"/>
      <c r="H415" s="57">
        <v>516</v>
      </c>
      <c r="I415" s="56" t="s">
        <v>49</v>
      </c>
      <c r="J415" s="77" t="str">
        <f t="shared" si="101"/>
        <v>Methane Capture and Destruction</v>
      </c>
      <c r="K415" s="77" t="str">
        <f t="shared" si="101"/>
        <v>indst methane destruction</v>
      </c>
      <c r="L415" s="356">
        <f t="shared" si="101"/>
        <v>0</v>
      </c>
      <c r="M415" s="356">
        <f t="shared" si="101"/>
        <v>1</v>
      </c>
      <c r="N415" s="356">
        <f t="shared" si="101"/>
        <v>0.01</v>
      </c>
      <c r="O415" s="77" t="str">
        <f t="shared" si="101"/>
        <v>% of potential achieved</v>
      </c>
      <c r="P415" s="439" t="s">
        <v>3203</v>
      </c>
      <c r="Q415" s="77" t="str">
        <f t="shared" si="101"/>
        <v>industry-ag-main.html#methane-destr</v>
      </c>
      <c r="R415" s="399" t="str">
        <f t="shared" si="101"/>
        <v>methane-destruction.html</v>
      </c>
      <c r="S415" s="443" t="str">
        <f t="shared" si="101"/>
        <v>Calculated from model data; see the relevant variable(s) in the InputData folder for source information.</v>
      </c>
      <c r="T415" s="56"/>
    </row>
    <row r="416" spans="1:20" ht="57">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3529</v>
      </c>
      <c r="Q416" s="56"/>
      <c r="R416" s="407" t="s">
        <v>3074</v>
      </c>
      <c r="S416" s="439" t="s">
        <v>175</v>
      </c>
      <c r="T416" s="56"/>
    </row>
    <row r="417" spans="1:20" ht="42.75">
      <c r="A417" s="77" t="str">
        <f>A$416</f>
        <v>Industry</v>
      </c>
      <c r="B417" s="77" t="str">
        <f t="shared" ref="B417:C424" si="103">B$416</f>
        <v>Reduce Fossil Fuel Exports</v>
      </c>
      <c r="C417" s="77" t="str">
        <f t="shared" si="103"/>
        <v>Percent Reduction in Fossil Fuel Exports</v>
      </c>
      <c r="D417" s="11" t="s">
        <v>52</v>
      </c>
      <c r="E417" s="56"/>
      <c r="F417" s="11" t="s">
        <v>97</v>
      </c>
      <c r="G417" s="56"/>
      <c r="H417" s="57">
        <v>452</v>
      </c>
      <c r="I417" s="56" t="s">
        <v>50</v>
      </c>
      <c r="J417" s="77" t="str">
        <f t="shared" ref="J417:K424" si="104">J$416</f>
        <v>Percent Reduction in Fossil Fuel Exports</v>
      </c>
      <c r="K417" s="77" t="str">
        <f t="shared" si="104"/>
        <v>indst reduce fossil fuel exports</v>
      </c>
      <c r="L417" s="356">
        <f t="shared" ref="L417:O420" si="105">L$416</f>
        <v>0</v>
      </c>
      <c r="M417" s="356">
        <f t="shared" si="105"/>
        <v>1</v>
      </c>
      <c r="N417" s="356">
        <f t="shared" si="105"/>
        <v>0.01</v>
      </c>
      <c r="O417" s="77" t="str">
        <f t="shared" si="105"/>
        <v>% reduction in exports</v>
      </c>
      <c r="P417" s="441" t="s">
        <v>3530</v>
      </c>
      <c r="Q417" s="56"/>
      <c r="R417" s="399" t="str">
        <f t="shared" ref="R417:S424" si="106">R$416</f>
        <v>reduce-fuel-exports.html</v>
      </c>
      <c r="S417" s="443" t="str">
        <f t="shared" si="106"/>
        <v>Calculated from model data; see the relevant variable(s) in the InputData folder for source information.</v>
      </c>
      <c r="T417" s="56"/>
    </row>
    <row r="418" spans="1:20" ht="57">
      <c r="A418" s="77" t="str">
        <f t="shared" ref="A418:A424" si="107">A$416</f>
        <v>Industry</v>
      </c>
      <c r="B418" s="77" t="str">
        <f t="shared" si="103"/>
        <v>Reduce Fossil Fuel Exports</v>
      </c>
      <c r="C418" s="77" t="str">
        <f t="shared" si="103"/>
        <v>Percent Reduction in Fossil Fuel Exports</v>
      </c>
      <c r="D418" s="11" t="s">
        <v>59</v>
      </c>
      <c r="E418" s="56"/>
      <c r="F418" s="11" t="s">
        <v>105</v>
      </c>
      <c r="G418" s="56"/>
      <c r="H418" s="57">
        <v>453</v>
      </c>
      <c r="I418" s="56" t="s">
        <v>50</v>
      </c>
      <c r="J418" s="77" t="str">
        <f t="shared" si="104"/>
        <v>Percent Reduction in Fossil Fuel Exports</v>
      </c>
      <c r="K418" s="77" t="str">
        <f t="shared" si="104"/>
        <v>indst reduce fossil fuel exports</v>
      </c>
      <c r="L418" s="356">
        <f t="shared" si="105"/>
        <v>0</v>
      </c>
      <c r="M418" s="356">
        <f t="shared" si="105"/>
        <v>1</v>
      </c>
      <c r="N418" s="356">
        <f t="shared" si="105"/>
        <v>0.01</v>
      </c>
      <c r="O418" s="77" t="str">
        <f t="shared" si="105"/>
        <v>% reduction in exports</v>
      </c>
      <c r="P418" s="441" t="s">
        <v>3531</v>
      </c>
      <c r="Q418" s="56"/>
      <c r="R418" s="399" t="str">
        <f t="shared" si="106"/>
        <v>reduce-fuel-exports.html</v>
      </c>
      <c r="S418" s="443" t="str">
        <f t="shared" si="106"/>
        <v>Calculated from model data; see the relevant variable(s) in the InputData folder for source information.</v>
      </c>
      <c r="T418" s="56"/>
    </row>
    <row r="419" spans="1:20" ht="57">
      <c r="A419" s="77" t="str">
        <f t="shared" si="107"/>
        <v>Industry</v>
      </c>
      <c r="B419" s="77" t="str">
        <f t="shared" si="103"/>
        <v>Reduce Fossil Fuel Exports</v>
      </c>
      <c r="C419" s="77" t="str">
        <f t="shared" si="103"/>
        <v>Percent Reduction in Fossil Fuel Exports</v>
      </c>
      <c r="D419" s="11" t="s">
        <v>60</v>
      </c>
      <c r="E419" s="56"/>
      <c r="F419" s="11" t="s">
        <v>106</v>
      </c>
      <c r="G419" s="56"/>
      <c r="H419" s="57">
        <v>454</v>
      </c>
      <c r="I419" s="56" t="s">
        <v>50</v>
      </c>
      <c r="J419" s="77" t="str">
        <f t="shared" si="104"/>
        <v>Percent Reduction in Fossil Fuel Exports</v>
      </c>
      <c r="K419" s="77" t="str">
        <f t="shared" si="104"/>
        <v>indst reduce fossil fuel exports</v>
      </c>
      <c r="L419" s="356">
        <f t="shared" si="105"/>
        <v>0</v>
      </c>
      <c r="M419" s="356">
        <f t="shared" si="105"/>
        <v>1</v>
      </c>
      <c r="N419" s="356">
        <f t="shared" si="105"/>
        <v>0.01</v>
      </c>
      <c r="O419" s="77" t="str">
        <f t="shared" si="105"/>
        <v>% reduction in exports</v>
      </c>
      <c r="P419" s="441" t="s">
        <v>3532</v>
      </c>
      <c r="Q419" s="56"/>
      <c r="R419" s="399" t="str">
        <f t="shared" si="106"/>
        <v>reduce-fuel-exports.html</v>
      </c>
      <c r="S419" s="443" t="str">
        <f t="shared" si="106"/>
        <v>Calculated from model data; see the relevant variable(s) in the InputData folder for source information.</v>
      </c>
      <c r="T419" s="56"/>
    </row>
    <row r="420" spans="1:20" ht="57">
      <c r="A420" s="77" t="str">
        <f t="shared" si="107"/>
        <v>Industry</v>
      </c>
      <c r="B420" s="77" t="str">
        <f t="shared" si="103"/>
        <v>Reduce Fossil Fuel Exports</v>
      </c>
      <c r="C420" s="77" t="str">
        <f t="shared" si="103"/>
        <v>Percent Reduction in Fossil Fuel Exports</v>
      </c>
      <c r="D420" s="11" t="s">
        <v>2796</v>
      </c>
      <c r="E420" s="56"/>
      <c r="F420" s="11" t="s">
        <v>2797</v>
      </c>
      <c r="G420" s="56"/>
      <c r="H420" s="57">
        <v>455</v>
      </c>
      <c r="I420" s="56" t="s">
        <v>50</v>
      </c>
      <c r="J420" s="77" t="str">
        <f t="shared" si="104"/>
        <v>Percent Reduction in Fossil Fuel Exports</v>
      </c>
      <c r="K420" s="77" t="str">
        <f t="shared" si="104"/>
        <v>indst reduce fossil fuel exports</v>
      </c>
      <c r="L420" s="356">
        <f t="shared" si="105"/>
        <v>0</v>
      </c>
      <c r="M420" s="356">
        <f t="shared" si="105"/>
        <v>1</v>
      </c>
      <c r="N420" s="356">
        <f t="shared" si="105"/>
        <v>0.01</v>
      </c>
      <c r="O420" s="77" t="str">
        <f t="shared" si="105"/>
        <v>% reduction in exports</v>
      </c>
      <c r="P420" s="441" t="s">
        <v>3533</v>
      </c>
      <c r="Q420" s="56"/>
      <c r="R420" s="399" t="str">
        <f t="shared" si="106"/>
        <v>reduce-fuel-exports.html</v>
      </c>
      <c r="S420" s="443" t="str">
        <f t="shared" si="106"/>
        <v>Calculated from model data; see the relevant variable(s) in the InputData folder for source information.</v>
      </c>
      <c r="T420" s="56"/>
    </row>
    <row r="421" spans="1:20" ht="28.5">
      <c r="A421" s="77" t="str">
        <f t="shared" si="107"/>
        <v>Industry</v>
      </c>
      <c r="B421" s="77" t="str">
        <f t="shared" si="103"/>
        <v>Reduce Fossil Fuel Exports</v>
      </c>
      <c r="C421" s="77" t="str">
        <f t="shared" si="103"/>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6"/>
        <v>Calculated from model data; see the relevant variable(s) in the InputData folder for source information.</v>
      </c>
      <c r="T421" s="56"/>
    </row>
    <row r="422" spans="1:20" ht="57">
      <c r="A422" s="77" t="str">
        <f t="shared" si="107"/>
        <v>Industry</v>
      </c>
      <c r="B422" s="77" t="str">
        <f t="shared" si="103"/>
        <v>Reduce Fossil Fuel Exports</v>
      </c>
      <c r="C422" s="77" t="str">
        <f t="shared" si="103"/>
        <v>Percent Reduction in Fossil Fuel Exports</v>
      </c>
      <c r="D422" s="11" t="s">
        <v>2788</v>
      </c>
      <c r="E422" s="56"/>
      <c r="F422" s="11" t="s">
        <v>2792</v>
      </c>
      <c r="G422" s="56"/>
      <c r="H422" s="57">
        <v>457</v>
      </c>
      <c r="I422" s="56" t="s">
        <v>50</v>
      </c>
      <c r="J422" s="77" t="str">
        <f t="shared" si="104"/>
        <v>Percent Reduction in Fossil Fuel Exports</v>
      </c>
      <c r="K422" s="77" t="str">
        <f t="shared" si="104"/>
        <v>indst reduce fossil fuel exports</v>
      </c>
      <c r="L422" s="356">
        <f t="shared" ref="L422:O424" si="108">L$416</f>
        <v>0</v>
      </c>
      <c r="M422" s="356">
        <f t="shared" si="108"/>
        <v>1</v>
      </c>
      <c r="N422" s="356">
        <f t="shared" si="108"/>
        <v>0.01</v>
      </c>
      <c r="O422" s="77" t="str">
        <f t="shared" si="108"/>
        <v>% reduction in exports</v>
      </c>
      <c r="P422" s="441" t="s">
        <v>3534</v>
      </c>
      <c r="Q422" s="56"/>
      <c r="R422" s="399" t="str">
        <f t="shared" ref="R422:R424" si="109">R$416</f>
        <v>reduce-fuel-exports.html</v>
      </c>
      <c r="S422" s="443" t="str">
        <f t="shared" si="106"/>
        <v>Calculated from model data; see the relevant variable(s) in the InputData folder for source information.</v>
      </c>
      <c r="T422" s="56"/>
    </row>
    <row r="423" spans="1:20" ht="57">
      <c r="A423" s="77" t="str">
        <f t="shared" si="107"/>
        <v>Industry</v>
      </c>
      <c r="B423" s="77" t="str">
        <f t="shared" si="103"/>
        <v>Reduce Fossil Fuel Exports</v>
      </c>
      <c r="C423" s="77" t="str">
        <f t="shared" si="103"/>
        <v>Percent Reduction in Fossil Fuel Exports</v>
      </c>
      <c r="D423" s="11" t="s">
        <v>2798</v>
      </c>
      <c r="E423" s="56"/>
      <c r="F423" s="11" t="s">
        <v>2799</v>
      </c>
      <c r="G423" s="56"/>
      <c r="H423" s="57">
        <v>458</v>
      </c>
      <c r="I423" s="56" t="s">
        <v>50</v>
      </c>
      <c r="J423" s="77" t="str">
        <f t="shared" si="104"/>
        <v>Percent Reduction in Fossil Fuel Exports</v>
      </c>
      <c r="K423" s="77" t="str">
        <f t="shared" si="104"/>
        <v>indst reduce fossil fuel exports</v>
      </c>
      <c r="L423" s="356">
        <f t="shared" si="108"/>
        <v>0</v>
      </c>
      <c r="M423" s="356">
        <f t="shared" si="108"/>
        <v>1</v>
      </c>
      <c r="N423" s="356">
        <f t="shared" si="108"/>
        <v>0.01</v>
      </c>
      <c r="O423" s="77" t="str">
        <f t="shared" si="108"/>
        <v>% reduction in exports</v>
      </c>
      <c r="P423" s="441" t="s">
        <v>3535</v>
      </c>
      <c r="Q423" s="56"/>
      <c r="R423" s="399" t="str">
        <f t="shared" si="109"/>
        <v>reduce-fuel-exports.html</v>
      </c>
      <c r="S423" s="443" t="str">
        <f t="shared" si="106"/>
        <v>Calculated from model data; see the relevant variable(s) in the InputData folder for source information.</v>
      </c>
      <c r="T423" s="56"/>
    </row>
    <row r="424" spans="1:20" ht="57">
      <c r="A424" s="77" t="str">
        <f t="shared" si="107"/>
        <v>Industry</v>
      </c>
      <c r="B424" s="77" t="str">
        <f t="shared" si="103"/>
        <v>Reduce Fossil Fuel Exports</v>
      </c>
      <c r="C424" s="77" t="str">
        <f t="shared" si="103"/>
        <v>Percent Reduction in Fossil Fuel Exports</v>
      </c>
      <c r="D424" s="11" t="s">
        <v>2789</v>
      </c>
      <c r="E424" s="56"/>
      <c r="F424" s="11" t="s">
        <v>2793</v>
      </c>
      <c r="G424" s="56"/>
      <c r="H424" s="57">
        <v>459</v>
      </c>
      <c r="I424" s="56" t="s">
        <v>50</v>
      </c>
      <c r="J424" s="77" t="str">
        <f t="shared" si="104"/>
        <v>Percent Reduction in Fossil Fuel Exports</v>
      </c>
      <c r="K424" s="77" t="str">
        <f t="shared" si="104"/>
        <v>indst reduce fossil fuel exports</v>
      </c>
      <c r="L424" s="356">
        <f t="shared" si="108"/>
        <v>0</v>
      </c>
      <c r="M424" s="356">
        <f t="shared" si="108"/>
        <v>1</v>
      </c>
      <c r="N424" s="356">
        <f t="shared" si="108"/>
        <v>0.01</v>
      </c>
      <c r="O424" s="77" t="str">
        <f t="shared" si="108"/>
        <v>% reduction in exports</v>
      </c>
      <c r="P424" s="441" t="s">
        <v>3536</v>
      </c>
      <c r="Q424" s="56"/>
      <c r="R424" s="399" t="str">
        <f t="shared" si="109"/>
        <v>reduce-fuel-exports.html</v>
      </c>
      <c r="S424" s="443" t="str">
        <f t="shared" si="106"/>
        <v>Calculated from model data; see the relevant variable(s) in the InputData folder for source information.</v>
      </c>
      <c r="T424" s="56"/>
    </row>
    <row r="425" spans="1:20" ht="71.2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3537</v>
      </c>
      <c r="Q425" s="56" t="s">
        <v>259</v>
      </c>
      <c r="R425" s="407" t="s">
        <v>260</v>
      </c>
      <c r="S425" s="439" t="s">
        <v>3563</v>
      </c>
      <c r="T425" s="56" t="s">
        <v>209</v>
      </c>
    </row>
    <row r="426" spans="1:20" ht="28.5">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28.5">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28.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57">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2.7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2.7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28.5">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99.75">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57">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1.2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3538</v>
      </c>
      <c r="Q435" s="11" t="s">
        <v>397</v>
      </c>
      <c r="R435" s="407" t="s">
        <v>3077</v>
      </c>
      <c r="S435" s="439" t="s">
        <v>175</v>
      </c>
      <c r="T435" s="11"/>
    </row>
    <row r="436" spans="1:20" s="3" customFormat="1" ht="57">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85.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85.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10">L$437</f>
        <v>0</v>
      </c>
      <c r="M438" s="356">
        <f t="shared" si="110"/>
        <v>0.3</v>
      </c>
      <c r="N438" s="356">
        <f t="shared" si="110"/>
        <v>0.01</v>
      </c>
      <c r="O438" s="58" t="str">
        <f>O$437</f>
        <v>% of CO2 captured</v>
      </c>
      <c r="P438" s="439" t="s">
        <v>3240</v>
      </c>
      <c r="Q438" s="58" t="str">
        <f>Q$437</f>
        <v>ccs.html#ccs</v>
      </c>
      <c r="R438" s="408" t="str">
        <f>R$437</f>
        <v>carbon-capture-and-sequestration.html</v>
      </c>
      <c r="S438" s="439"/>
      <c r="T438" s="56"/>
    </row>
    <row r="439" spans="1:20" s="6" customFormat="1" ht="57">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3539</v>
      </c>
      <c r="Q439" s="56" t="s">
        <v>271</v>
      </c>
      <c r="R439" s="407" t="s">
        <v>272</v>
      </c>
      <c r="S439" s="444" t="s">
        <v>2627</v>
      </c>
      <c r="T439" s="11" t="s">
        <v>455</v>
      </c>
    </row>
    <row r="440" spans="1:20" s="6" customFormat="1" ht="71.25">
      <c r="A440" s="77" t="str">
        <f>A$439</f>
        <v>Cross-Sector</v>
      </c>
      <c r="B440" s="77" t="str">
        <f t="shared" ref="B440:C440" si="111">B$439</f>
        <v>Carbon Tax</v>
      </c>
      <c r="C440" s="77" t="str">
        <f t="shared" si="111"/>
        <v>Additional Carbon Tax Rate</v>
      </c>
      <c r="D440" s="56" t="s">
        <v>395</v>
      </c>
      <c r="E440" s="56"/>
      <c r="F440" s="56" t="s">
        <v>396</v>
      </c>
      <c r="G440" s="56"/>
      <c r="H440" s="57">
        <v>172</v>
      </c>
      <c r="I440" s="56" t="s">
        <v>49</v>
      </c>
      <c r="J440" s="77" t="str">
        <f t="shared" ref="J440:J444" si="112">J$439</f>
        <v>Carbon Tax</v>
      </c>
      <c r="K440" s="69" t="str">
        <f t="shared" ref="K440:O444" si="113">K$439</f>
        <v>cross carbon tax</v>
      </c>
      <c r="L440" s="69">
        <f t="shared" si="113"/>
        <v>0</v>
      </c>
      <c r="M440" s="69">
        <f t="shared" si="113"/>
        <v>300</v>
      </c>
      <c r="N440" s="69">
        <f t="shared" si="113"/>
        <v>5</v>
      </c>
      <c r="O440" s="58" t="str">
        <f t="shared" si="113"/>
        <v>$/metric ton CO2e</v>
      </c>
      <c r="P440" s="441" t="s">
        <v>3540</v>
      </c>
      <c r="Q440" s="58" t="str">
        <f t="shared" ref="Q440:R444" si="114">Q$439</f>
        <v>fuels.html#carbon-tax</v>
      </c>
      <c r="R440" s="408" t="str">
        <f t="shared" si="114"/>
        <v>carbon-tax.html</v>
      </c>
      <c r="S440" s="452" t="s">
        <v>3564</v>
      </c>
      <c r="T440" s="58"/>
    </row>
    <row r="441" spans="1:20" s="6" customFormat="1" ht="57">
      <c r="A441" s="77" t="str">
        <f t="shared" ref="A441:C444" si="115">A$439</f>
        <v>Cross-Sector</v>
      </c>
      <c r="B441" s="77" t="str">
        <f t="shared" si="115"/>
        <v>Carbon Tax</v>
      </c>
      <c r="C441" s="77" t="str">
        <f t="shared" si="115"/>
        <v>Additional Carbon Tax Rate</v>
      </c>
      <c r="D441" s="56" t="s">
        <v>389</v>
      </c>
      <c r="E441" s="56"/>
      <c r="F441" s="56" t="s">
        <v>393</v>
      </c>
      <c r="G441" s="56"/>
      <c r="H441" s="57">
        <v>173</v>
      </c>
      <c r="I441" s="56" t="s">
        <v>49</v>
      </c>
      <c r="J441" s="77" t="str">
        <f t="shared" si="112"/>
        <v>Carbon Tax</v>
      </c>
      <c r="K441" s="69" t="str">
        <f t="shared" si="113"/>
        <v>cross carbon tax</v>
      </c>
      <c r="L441" s="69">
        <f t="shared" si="113"/>
        <v>0</v>
      </c>
      <c r="M441" s="69">
        <f t="shared" si="113"/>
        <v>300</v>
      </c>
      <c r="N441" s="69">
        <f t="shared" si="113"/>
        <v>5</v>
      </c>
      <c r="O441" s="58" t="str">
        <f t="shared" si="113"/>
        <v>$/metric ton CO2e</v>
      </c>
      <c r="P441" s="441" t="s">
        <v>3541</v>
      </c>
      <c r="Q441" s="58" t="str">
        <f t="shared" si="114"/>
        <v>fuels.html#carbon-tax</v>
      </c>
      <c r="R441" s="408" t="str">
        <f t="shared" si="114"/>
        <v>carbon-tax.html</v>
      </c>
      <c r="S441" s="444"/>
      <c r="T441" s="58"/>
    </row>
    <row r="442" spans="1:20" s="6" customFormat="1" ht="57">
      <c r="A442" s="77" t="str">
        <f t="shared" si="115"/>
        <v>Cross-Sector</v>
      </c>
      <c r="B442" s="77" t="str">
        <f t="shared" si="115"/>
        <v>Carbon Tax</v>
      </c>
      <c r="C442" s="77" t="str">
        <f t="shared" si="115"/>
        <v>Additional Carbon Tax Rate</v>
      </c>
      <c r="D442" s="56" t="s">
        <v>390</v>
      </c>
      <c r="E442" s="56"/>
      <c r="F442" s="56" t="s">
        <v>394</v>
      </c>
      <c r="G442" s="56"/>
      <c r="H442" s="57">
        <v>174</v>
      </c>
      <c r="I442" s="56" t="s">
        <v>49</v>
      </c>
      <c r="J442" s="77" t="str">
        <f t="shared" si="112"/>
        <v>Carbon Tax</v>
      </c>
      <c r="K442" s="69" t="str">
        <f t="shared" si="113"/>
        <v>cross carbon tax</v>
      </c>
      <c r="L442" s="69">
        <f t="shared" si="113"/>
        <v>0</v>
      </c>
      <c r="M442" s="69">
        <f t="shared" si="113"/>
        <v>300</v>
      </c>
      <c r="N442" s="69">
        <f t="shared" si="113"/>
        <v>5</v>
      </c>
      <c r="O442" s="58" t="str">
        <f t="shared" si="113"/>
        <v>$/metric ton CO2e</v>
      </c>
      <c r="P442" s="441" t="s">
        <v>3542</v>
      </c>
      <c r="Q442" s="58" t="str">
        <f t="shared" si="114"/>
        <v>fuels.html#carbon-tax</v>
      </c>
      <c r="R442" s="408" t="str">
        <f t="shared" si="114"/>
        <v>carbon-tax.html</v>
      </c>
      <c r="S442" s="444"/>
      <c r="T442" s="58"/>
    </row>
    <row r="443" spans="1:20" s="6" customFormat="1" ht="85.5">
      <c r="A443" s="77" t="str">
        <f t="shared" si="115"/>
        <v>Cross-Sector</v>
      </c>
      <c r="B443" s="77" t="str">
        <f t="shared" si="115"/>
        <v>Carbon Tax</v>
      </c>
      <c r="C443" s="77" t="str">
        <f t="shared" si="115"/>
        <v>Additional Carbon Tax Rate</v>
      </c>
      <c r="D443" s="56" t="s">
        <v>388</v>
      </c>
      <c r="E443" s="56"/>
      <c r="F443" s="56" t="s">
        <v>392</v>
      </c>
      <c r="G443" s="56"/>
      <c r="H443" s="57">
        <v>175</v>
      </c>
      <c r="I443" s="56" t="s">
        <v>49</v>
      </c>
      <c r="J443" s="77" t="str">
        <f t="shared" si="112"/>
        <v>Carbon Tax</v>
      </c>
      <c r="K443" s="69" t="str">
        <f t="shared" si="113"/>
        <v>cross carbon tax</v>
      </c>
      <c r="L443" s="69">
        <f t="shared" si="113"/>
        <v>0</v>
      </c>
      <c r="M443" s="69">
        <f t="shared" si="113"/>
        <v>300</v>
      </c>
      <c r="N443" s="69">
        <f t="shared" si="113"/>
        <v>5</v>
      </c>
      <c r="O443" s="58" t="str">
        <f t="shared" si="113"/>
        <v>$/metric ton CO2e</v>
      </c>
      <c r="P443" s="441" t="s">
        <v>3543</v>
      </c>
      <c r="Q443" s="58" t="str">
        <f t="shared" si="114"/>
        <v>fuels.html#carbon-tax</v>
      </c>
      <c r="R443" s="408" t="str">
        <f t="shared" si="114"/>
        <v>carbon-tax.html</v>
      </c>
      <c r="S443" s="444"/>
      <c r="T443" s="58"/>
    </row>
    <row r="444" spans="1:20" s="6" customFormat="1" ht="57">
      <c r="A444" s="77" t="str">
        <f t="shared" si="115"/>
        <v>Cross-Sector</v>
      </c>
      <c r="B444" s="77" t="str">
        <f t="shared" si="115"/>
        <v>Carbon Tax</v>
      </c>
      <c r="C444" s="77" t="str">
        <f t="shared" si="115"/>
        <v>Additional Carbon Tax Rate</v>
      </c>
      <c r="D444" s="56" t="s">
        <v>2823</v>
      </c>
      <c r="E444" s="56"/>
      <c r="F444" s="56" t="s">
        <v>3316</v>
      </c>
      <c r="G444" s="56"/>
      <c r="H444" s="57">
        <v>544</v>
      </c>
      <c r="I444" s="56" t="s">
        <v>49</v>
      </c>
      <c r="J444" s="77" t="str">
        <f t="shared" si="112"/>
        <v>Carbon Tax</v>
      </c>
      <c r="K444" s="69" t="str">
        <f t="shared" si="113"/>
        <v>cross carbon tax</v>
      </c>
      <c r="L444" s="69">
        <f t="shared" si="113"/>
        <v>0</v>
      </c>
      <c r="M444" s="69">
        <f t="shared" si="113"/>
        <v>300</v>
      </c>
      <c r="N444" s="69">
        <f t="shared" si="113"/>
        <v>5</v>
      </c>
      <c r="O444" s="58" t="str">
        <f t="shared" si="113"/>
        <v>$/metric ton CO2e</v>
      </c>
      <c r="P444" s="441" t="s">
        <v>3544</v>
      </c>
      <c r="Q444" s="58" t="str">
        <f t="shared" si="114"/>
        <v>fuels.html#carbon-tax</v>
      </c>
      <c r="R444" s="408" t="str">
        <f t="shared" si="114"/>
        <v>carbon-tax.html</v>
      </c>
      <c r="S444" s="444"/>
      <c r="T444" s="58"/>
    </row>
    <row r="445" spans="1:20" s="3" customFormat="1" ht="57">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28.5">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28.5">
      <c r="A447" s="77" t="str">
        <f>A$446</f>
        <v>Cross-Sector</v>
      </c>
      <c r="B447" s="77" t="str">
        <f>B$446</f>
        <v>End Existing Subsidies</v>
      </c>
      <c r="C447" s="77" t="str">
        <f t="shared" ref="B447:C462" si="116">C$446</f>
        <v>Percent Reduction in BAU Subsidies</v>
      </c>
      <c r="D447" s="11" t="s">
        <v>513</v>
      </c>
      <c r="E447" s="56"/>
      <c r="F447" s="11" t="s">
        <v>510</v>
      </c>
      <c r="G447" s="56"/>
      <c r="H447" s="57">
        <v>69</v>
      </c>
      <c r="I447" s="11" t="s">
        <v>49</v>
      </c>
      <c r="J447" s="77" t="str">
        <f t="shared" ref="J447:K462" si="117">J$446</f>
        <v>End Existing Subsidies</v>
      </c>
      <c r="K447" s="77" t="str">
        <f t="shared" si="117"/>
        <v>cross reduce BAU subsidies</v>
      </c>
      <c r="L447" s="66">
        <v>0</v>
      </c>
      <c r="M447" s="66">
        <v>1</v>
      </c>
      <c r="N447" s="66">
        <v>0.01</v>
      </c>
      <c r="O447" s="56" t="s">
        <v>163</v>
      </c>
      <c r="P447" s="444" t="s">
        <v>2761</v>
      </c>
      <c r="Q447" s="11" t="s">
        <v>275</v>
      </c>
      <c r="R447" s="407" t="s">
        <v>276</v>
      </c>
      <c r="S447" s="439" t="s">
        <v>175</v>
      </c>
      <c r="T447" s="58"/>
    </row>
    <row r="448" spans="1:20" s="6" customFormat="1" ht="28.5">
      <c r="A448" s="77" t="str">
        <f t="shared" ref="A448:C463" si="118">A$446</f>
        <v>Cross-Sector</v>
      </c>
      <c r="B448" s="77" t="str">
        <f t="shared" si="116"/>
        <v>End Existing Subsidies</v>
      </c>
      <c r="C448" s="77" t="str">
        <f t="shared" si="116"/>
        <v>Percent Reduction in BAU Subsidies</v>
      </c>
      <c r="D448" s="11" t="s">
        <v>52</v>
      </c>
      <c r="E448" s="56"/>
      <c r="F448" s="11" t="s">
        <v>97</v>
      </c>
      <c r="G448" s="56"/>
      <c r="H448" s="57">
        <v>70</v>
      </c>
      <c r="I448" s="11" t="s">
        <v>49</v>
      </c>
      <c r="J448" s="77" t="str">
        <f t="shared" si="117"/>
        <v>End Existing Subsidies</v>
      </c>
      <c r="K448" s="77" t="str">
        <f t="shared" si="117"/>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28.5">
      <c r="A449" s="77" t="str">
        <f t="shared" si="118"/>
        <v>Cross-Sector</v>
      </c>
      <c r="B449" s="77" t="str">
        <f t="shared" si="116"/>
        <v>End Existing Subsidies</v>
      </c>
      <c r="C449" s="77" t="str">
        <f t="shared" si="116"/>
        <v>Percent Reduction in BAU Subsidies</v>
      </c>
      <c r="D449" s="11" t="s">
        <v>53</v>
      </c>
      <c r="E449" s="56"/>
      <c r="F449" s="11" t="s">
        <v>98</v>
      </c>
      <c r="G449" s="56"/>
      <c r="H449" s="57">
        <v>71</v>
      </c>
      <c r="I449" s="11" t="s">
        <v>49</v>
      </c>
      <c r="J449" s="77" t="str">
        <f t="shared" si="117"/>
        <v>End Existing Subsidies</v>
      </c>
      <c r="K449" s="77" t="str">
        <f t="shared" si="117"/>
        <v>cross reduce BAU subsidies</v>
      </c>
      <c r="L449" s="64">
        <f t="shared" ref="L449:O452" si="119">L$447</f>
        <v>0</v>
      </c>
      <c r="M449" s="64">
        <f t="shared" si="119"/>
        <v>1</v>
      </c>
      <c r="N449" s="64">
        <f t="shared" si="119"/>
        <v>0.01</v>
      </c>
      <c r="O449" s="58" t="str">
        <f t="shared" si="119"/>
        <v>% reduction in BAU subsidies</v>
      </c>
      <c r="P449" s="444" t="s">
        <v>2763</v>
      </c>
      <c r="Q449" s="11" t="s">
        <v>275</v>
      </c>
      <c r="R449" s="407" t="s">
        <v>276</v>
      </c>
      <c r="S449" s="439" t="s">
        <v>175</v>
      </c>
      <c r="T449" s="58"/>
    </row>
    <row r="450" spans="1:20" s="6" customFormat="1" ht="28.5">
      <c r="A450" s="77" t="str">
        <f t="shared" si="118"/>
        <v>Cross-Sector</v>
      </c>
      <c r="B450" s="77" t="str">
        <f t="shared" si="116"/>
        <v>End Existing Subsidies</v>
      </c>
      <c r="C450" s="77" t="str">
        <f t="shared" si="116"/>
        <v>Percent Reduction in BAU Subsidies</v>
      </c>
      <c r="D450" s="11" t="s">
        <v>54</v>
      </c>
      <c r="E450" s="56"/>
      <c r="F450" s="11" t="s">
        <v>99</v>
      </c>
      <c r="G450" s="56"/>
      <c r="H450" s="57">
        <v>72</v>
      </c>
      <c r="I450" s="11" t="s">
        <v>50</v>
      </c>
      <c r="J450" s="77" t="str">
        <f t="shared" si="117"/>
        <v>End Existing Subsidies</v>
      </c>
      <c r="K450" s="77" t="str">
        <f t="shared" si="117"/>
        <v>cross reduce BAU subsidies</v>
      </c>
      <c r="L450" s="64"/>
      <c r="M450" s="64"/>
      <c r="N450" s="64"/>
      <c r="O450" s="58"/>
      <c r="P450" s="444"/>
      <c r="Q450" s="11"/>
      <c r="R450" s="407"/>
      <c r="S450" s="439"/>
      <c r="T450" s="58"/>
    </row>
    <row r="451" spans="1:20" s="6" customFormat="1" ht="28.5">
      <c r="A451" s="77" t="str">
        <f t="shared" si="118"/>
        <v>Cross-Sector</v>
      </c>
      <c r="B451" s="77" t="str">
        <f t="shared" si="116"/>
        <v>End Existing Subsidies</v>
      </c>
      <c r="C451" s="77" t="str">
        <f t="shared" si="116"/>
        <v>Percent Reduction in BAU Subsidies</v>
      </c>
      <c r="D451" s="11" t="s">
        <v>55</v>
      </c>
      <c r="E451" s="56"/>
      <c r="F451" s="11" t="s">
        <v>515</v>
      </c>
      <c r="G451" s="56"/>
      <c r="H451" s="57">
        <v>73</v>
      </c>
      <c r="I451" s="11" t="s">
        <v>50</v>
      </c>
      <c r="J451" s="77" t="str">
        <f t="shared" si="117"/>
        <v>End Existing Subsidies</v>
      </c>
      <c r="K451" s="77" t="str">
        <f t="shared" si="117"/>
        <v>cross reduce BAU subsidies</v>
      </c>
      <c r="L451" s="64"/>
      <c r="M451" s="64"/>
      <c r="N451" s="64"/>
      <c r="O451" s="58"/>
      <c r="P451" s="444"/>
      <c r="Q451" s="11"/>
      <c r="R451" s="407"/>
      <c r="S451" s="439"/>
      <c r="T451" s="58"/>
    </row>
    <row r="452" spans="1:20" s="6" customFormat="1" ht="28.5">
      <c r="A452" s="77" t="str">
        <f t="shared" si="118"/>
        <v>Cross-Sector</v>
      </c>
      <c r="B452" s="77" t="str">
        <f t="shared" si="116"/>
        <v>End Existing Subsidies</v>
      </c>
      <c r="C452" s="77" t="str">
        <f t="shared" si="116"/>
        <v>Percent Reduction in BAU Subsidies</v>
      </c>
      <c r="D452" s="11" t="s">
        <v>56</v>
      </c>
      <c r="E452" s="56"/>
      <c r="F452" s="11" t="s">
        <v>104</v>
      </c>
      <c r="G452" s="56"/>
      <c r="H452" s="57">
        <v>74</v>
      </c>
      <c r="I452" s="11" t="s">
        <v>49</v>
      </c>
      <c r="J452" s="77" t="str">
        <f t="shared" si="117"/>
        <v>End Existing Subsidies</v>
      </c>
      <c r="K452" s="77" t="str">
        <f t="shared" si="117"/>
        <v>cross reduce BAU subsidies</v>
      </c>
      <c r="L452" s="64">
        <f t="shared" si="119"/>
        <v>0</v>
      </c>
      <c r="M452" s="64">
        <f t="shared" si="119"/>
        <v>1</v>
      </c>
      <c r="N452" s="64">
        <f t="shared" si="119"/>
        <v>0.01</v>
      </c>
      <c r="O452" s="58" t="str">
        <f t="shared" si="119"/>
        <v>% reduction in BAU subsidies</v>
      </c>
      <c r="P452" s="444" t="s">
        <v>2638</v>
      </c>
      <c r="Q452" s="11" t="s">
        <v>275</v>
      </c>
      <c r="R452" s="407" t="s">
        <v>276</v>
      </c>
      <c r="S452" s="439" t="s">
        <v>175</v>
      </c>
      <c r="T452" s="58"/>
    </row>
    <row r="453" spans="1:20" s="6" customFormat="1" ht="28.5">
      <c r="A453" s="77" t="str">
        <f t="shared" si="118"/>
        <v>Cross-Sector</v>
      </c>
      <c r="B453" s="77" t="str">
        <f t="shared" si="116"/>
        <v>End Existing Subsidies</v>
      </c>
      <c r="C453" s="77" t="str">
        <f t="shared" si="116"/>
        <v>Percent Reduction in BAU Subsidies</v>
      </c>
      <c r="D453" s="11" t="s">
        <v>57</v>
      </c>
      <c r="E453" s="56"/>
      <c r="F453" s="11" t="s">
        <v>102</v>
      </c>
      <c r="G453" s="56"/>
      <c r="H453" s="57" t="s">
        <v>213</v>
      </c>
      <c r="I453" s="11" t="s">
        <v>50</v>
      </c>
      <c r="J453" s="77" t="str">
        <f t="shared" si="117"/>
        <v>End Existing Subsidies</v>
      </c>
      <c r="K453" s="77" t="str">
        <f t="shared" si="117"/>
        <v>cross reduce BAU subsidies</v>
      </c>
      <c r="L453" s="68"/>
      <c r="M453" s="68"/>
      <c r="N453" s="68"/>
      <c r="O453" s="56"/>
      <c r="P453" s="439"/>
      <c r="Q453" s="58"/>
      <c r="R453" s="407"/>
      <c r="S453" s="456"/>
      <c r="T453" s="58"/>
    </row>
    <row r="454" spans="1:20" s="6" customFormat="1" ht="28.5">
      <c r="A454" s="77" t="str">
        <f t="shared" si="118"/>
        <v>Cross-Sector</v>
      </c>
      <c r="B454" s="77" t="str">
        <f t="shared" si="116"/>
        <v>End Existing Subsidies</v>
      </c>
      <c r="C454" s="77" t="str">
        <f t="shared" si="116"/>
        <v>Percent Reduction in BAU Subsidies</v>
      </c>
      <c r="D454" s="11" t="s">
        <v>59</v>
      </c>
      <c r="E454" s="56"/>
      <c r="F454" s="11" t="s">
        <v>105</v>
      </c>
      <c r="G454" s="56"/>
      <c r="H454" s="57">
        <v>75</v>
      </c>
      <c r="I454" s="11" t="s">
        <v>49</v>
      </c>
      <c r="J454" s="77" t="str">
        <f t="shared" si="117"/>
        <v>End Existing Subsidies</v>
      </c>
      <c r="K454" s="77" t="str">
        <f t="shared" si="117"/>
        <v>cross reduce BAU subsidies</v>
      </c>
      <c r="L454" s="64">
        <f t="shared" ref="L454:O455" si="120">L$447</f>
        <v>0</v>
      </c>
      <c r="M454" s="64">
        <f t="shared" si="120"/>
        <v>1</v>
      </c>
      <c r="N454" s="64">
        <f t="shared" si="120"/>
        <v>0.01</v>
      </c>
      <c r="O454" s="58" t="str">
        <f t="shared" si="120"/>
        <v>% reduction in BAU subsidies</v>
      </c>
      <c r="P454" s="444" t="s">
        <v>2639</v>
      </c>
      <c r="Q454" s="11" t="s">
        <v>275</v>
      </c>
      <c r="R454" s="407" t="s">
        <v>276</v>
      </c>
      <c r="S454" s="439" t="s">
        <v>175</v>
      </c>
      <c r="T454" s="58"/>
    </row>
    <row r="455" spans="1:20" s="6" customFormat="1" ht="28.5">
      <c r="A455" s="77" t="str">
        <f t="shared" si="118"/>
        <v>Cross-Sector</v>
      </c>
      <c r="B455" s="77" t="str">
        <f t="shared" si="116"/>
        <v>End Existing Subsidies</v>
      </c>
      <c r="C455" s="77" t="str">
        <f t="shared" si="116"/>
        <v>Percent Reduction in BAU Subsidies</v>
      </c>
      <c r="D455" s="11" t="s">
        <v>60</v>
      </c>
      <c r="E455" s="56"/>
      <c r="F455" s="11" t="s">
        <v>106</v>
      </c>
      <c r="G455" s="56"/>
      <c r="H455" s="57">
        <v>76</v>
      </c>
      <c r="I455" s="11" t="s">
        <v>49</v>
      </c>
      <c r="J455" s="77" t="str">
        <f t="shared" si="117"/>
        <v>End Existing Subsidies</v>
      </c>
      <c r="K455" s="77" t="str">
        <f t="shared" si="117"/>
        <v>cross reduce BAU subsidies</v>
      </c>
      <c r="L455" s="64">
        <f t="shared" si="120"/>
        <v>0</v>
      </c>
      <c r="M455" s="64">
        <f t="shared" si="120"/>
        <v>1</v>
      </c>
      <c r="N455" s="64">
        <f t="shared" si="120"/>
        <v>0.01</v>
      </c>
      <c r="O455" s="58" t="str">
        <f t="shared" si="120"/>
        <v>% reduction in BAU subsidies</v>
      </c>
      <c r="P455" s="444" t="s">
        <v>2764</v>
      </c>
      <c r="Q455" s="11" t="s">
        <v>275</v>
      </c>
      <c r="R455" s="407" t="s">
        <v>276</v>
      </c>
      <c r="S455" s="439" t="s">
        <v>175</v>
      </c>
      <c r="T455" s="58"/>
    </row>
    <row r="456" spans="1:20" s="6" customFormat="1" ht="28.5">
      <c r="A456" s="77" t="str">
        <f t="shared" si="118"/>
        <v>Cross-Sector</v>
      </c>
      <c r="B456" s="77" t="str">
        <f t="shared" si="116"/>
        <v>End Existing Subsidies</v>
      </c>
      <c r="C456" s="77" t="str">
        <f t="shared" si="116"/>
        <v>Percent Reduction in BAU Subsidies</v>
      </c>
      <c r="D456" s="11" t="s">
        <v>61</v>
      </c>
      <c r="E456" s="56"/>
      <c r="F456" s="11" t="s">
        <v>107</v>
      </c>
      <c r="G456" s="56"/>
      <c r="H456" s="57" t="s">
        <v>213</v>
      </c>
      <c r="I456" s="11" t="s">
        <v>50</v>
      </c>
      <c r="J456" s="77" t="str">
        <f t="shared" si="117"/>
        <v>End Existing Subsidies</v>
      </c>
      <c r="K456" s="77" t="str">
        <f t="shared" si="117"/>
        <v>cross reduce BAU subsidies</v>
      </c>
      <c r="L456" s="68"/>
      <c r="M456" s="68"/>
      <c r="N456" s="68"/>
      <c r="O456" s="56"/>
      <c r="P456" s="439"/>
      <c r="Q456" s="58"/>
      <c r="R456" s="407"/>
      <c r="S456" s="456"/>
      <c r="T456" s="58"/>
    </row>
    <row r="457" spans="1:20" s="6" customFormat="1" ht="42.75">
      <c r="A457" s="77" t="str">
        <f t="shared" si="118"/>
        <v>Cross-Sector</v>
      </c>
      <c r="B457" s="77" t="str">
        <f t="shared" si="116"/>
        <v>End Existing Subsidies</v>
      </c>
      <c r="C457" s="77" t="str">
        <f t="shared" si="116"/>
        <v>Percent Reduction in BAU Subsidies</v>
      </c>
      <c r="D457" s="11" t="s">
        <v>62</v>
      </c>
      <c r="E457" s="56"/>
      <c r="F457" s="11" t="s">
        <v>108</v>
      </c>
      <c r="G457" s="56"/>
      <c r="H457" s="57" t="s">
        <v>213</v>
      </c>
      <c r="I457" s="11" t="s">
        <v>50</v>
      </c>
      <c r="J457" s="77" t="str">
        <f t="shared" si="117"/>
        <v>End Existing Subsidies</v>
      </c>
      <c r="K457" s="77" t="str">
        <f t="shared" si="117"/>
        <v>cross reduce BAU subsidies</v>
      </c>
      <c r="L457" s="68"/>
      <c r="M457" s="68"/>
      <c r="N457" s="68"/>
      <c r="O457" s="56"/>
      <c r="P457" s="441" t="s">
        <v>3545</v>
      </c>
      <c r="Q457" s="58"/>
      <c r="R457" s="407"/>
      <c r="S457" s="452" t="s">
        <v>3565</v>
      </c>
      <c r="T457" s="58"/>
    </row>
    <row r="458" spans="1:20" s="6" customFormat="1" ht="28.5">
      <c r="A458" s="77" t="str">
        <f t="shared" si="118"/>
        <v>Cross-Sector</v>
      </c>
      <c r="B458" s="77" t="str">
        <f t="shared" si="116"/>
        <v>End Existing Subsidies</v>
      </c>
      <c r="C458" s="77" t="str">
        <f t="shared" si="116"/>
        <v>Percent Reduction in BAU Subsidies</v>
      </c>
      <c r="D458" s="11" t="s">
        <v>2796</v>
      </c>
      <c r="E458" s="56"/>
      <c r="F458" s="11" t="s">
        <v>2797</v>
      </c>
      <c r="G458" s="56"/>
      <c r="H458" s="57"/>
      <c r="I458" s="11" t="s">
        <v>50</v>
      </c>
      <c r="J458" s="77" t="str">
        <f t="shared" si="117"/>
        <v>End Existing Subsidies</v>
      </c>
      <c r="K458" s="77" t="str">
        <f t="shared" si="117"/>
        <v>cross reduce BAU subsidies</v>
      </c>
      <c r="L458" s="64"/>
      <c r="M458" s="64"/>
      <c r="N458" s="64"/>
      <c r="O458" s="58"/>
      <c r="P458" s="444"/>
      <c r="Q458" s="11"/>
      <c r="R458" s="407"/>
      <c r="S458" s="439"/>
      <c r="T458" s="58"/>
    </row>
    <row r="459" spans="1:20" s="6" customFormat="1" ht="28.5">
      <c r="A459" s="77" t="str">
        <f t="shared" si="118"/>
        <v>Cross-Sector</v>
      </c>
      <c r="B459" s="77" t="str">
        <f t="shared" si="116"/>
        <v>End Existing Subsidies</v>
      </c>
      <c r="C459" s="77" t="str">
        <f t="shared" si="116"/>
        <v>Percent Reduction in BAU Subsidies</v>
      </c>
      <c r="D459" s="11" t="s">
        <v>82</v>
      </c>
      <c r="E459" s="56"/>
      <c r="F459" s="11" t="s">
        <v>109</v>
      </c>
      <c r="G459" s="56"/>
      <c r="H459" s="57" t="s">
        <v>213</v>
      </c>
      <c r="I459" s="11" t="s">
        <v>50</v>
      </c>
      <c r="J459" s="77" t="str">
        <f t="shared" si="117"/>
        <v>End Existing Subsidies</v>
      </c>
      <c r="K459" s="77" t="str">
        <f t="shared" si="117"/>
        <v>cross reduce BAU subsidies</v>
      </c>
      <c r="L459" s="68"/>
      <c r="M459" s="68"/>
      <c r="N459" s="68"/>
      <c r="O459" s="56"/>
      <c r="P459" s="439"/>
      <c r="Q459" s="58"/>
      <c r="R459" s="407"/>
      <c r="S459" s="456"/>
      <c r="T459" s="58"/>
    </row>
    <row r="460" spans="1:20" s="6" customFormat="1" ht="28.5">
      <c r="A460" s="77" t="str">
        <f t="shared" si="118"/>
        <v>Cross-Sector</v>
      </c>
      <c r="B460" s="77" t="str">
        <f t="shared" si="116"/>
        <v>End Existing Subsidies</v>
      </c>
      <c r="C460" s="77" t="str">
        <f t="shared" si="116"/>
        <v>Percent Reduction in BAU Subsidies</v>
      </c>
      <c r="D460" s="11" t="s">
        <v>496</v>
      </c>
      <c r="E460" s="56"/>
      <c r="F460" s="11" t="s">
        <v>497</v>
      </c>
      <c r="G460" s="56"/>
      <c r="H460" s="57"/>
      <c r="I460" s="11" t="s">
        <v>50</v>
      </c>
      <c r="J460" s="77" t="str">
        <f t="shared" si="117"/>
        <v>End Existing Subsidies</v>
      </c>
      <c r="K460" s="77" t="str">
        <f t="shared" si="117"/>
        <v>cross reduce BAU subsidies</v>
      </c>
      <c r="L460" s="68"/>
      <c r="M460" s="68"/>
      <c r="N460" s="68"/>
      <c r="O460" s="56"/>
      <c r="P460" s="439"/>
      <c r="Q460" s="58"/>
      <c r="R460" s="407"/>
      <c r="S460" s="456"/>
      <c r="T460" s="58"/>
    </row>
    <row r="461" spans="1:20" s="6" customFormat="1" ht="28.5">
      <c r="A461" s="77" t="str">
        <f t="shared" si="118"/>
        <v>Cross-Sector</v>
      </c>
      <c r="B461" s="77" t="str">
        <f t="shared" si="116"/>
        <v>End Existing Subsidies</v>
      </c>
      <c r="C461" s="77" t="str">
        <f t="shared" si="116"/>
        <v>Percent Reduction in BAU Subsidies</v>
      </c>
      <c r="D461" s="11" t="s">
        <v>506</v>
      </c>
      <c r="E461" s="56"/>
      <c r="F461" s="11" t="s">
        <v>507</v>
      </c>
      <c r="G461" s="56"/>
      <c r="H461" s="57"/>
      <c r="I461" s="11" t="s">
        <v>50</v>
      </c>
      <c r="J461" s="77" t="str">
        <f t="shared" si="117"/>
        <v>End Existing Subsidies</v>
      </c>
      <c r="K461" s="77" t="str">
        <f t="shared" si="117"/>
        <v>cross reduce BAU subsidies</v>
      </c>
      <c r="L461" s="67"/>
      <c r="M461" s="67"/>
      <c r="N461" s="67"/>
      <c r="O461" s="58"/>
      <c r="P461" s="439"/>
      <c r="Q461" s="58"/>
      <c r="R461" s="407"/>
      <c r="S461" s="456"/>
      <c r="T461" s="58"/>
    </row>
    <row r="462" spans="1:20" s="6" customFormat="1" ht="28.5">
      <c r="A462" s="77" t="str">
        <f t="shared" si="118"/>
        <v>Cross-Sector</v>
      </c>
      <c r="B462" s="77" t="str">
        <f t="shared" si="116"/>
        <v>End Existing Subsidies</v>
      </c>
      <c r="C462" s="77" t="str">
        <f t="shared" si="116"/>
        <v>Percent Reduction in BAU Subsidies</v>
      </c>
      <c r="D462" s="11" t="s">
        <v>2788</v>
      </c>
      <c r="E462" s="56"/>
      <c r="F462" s="11" t="s">
        <v>2792</v>
      </c>
      <c r="G462" s="56"/>
      <c r="H462" s="57"/>
      <c r="I462" s="11" t="s">
        <v>50</v>
      </c>
      <c r="J462" s="77" t="str">
        <f t="shared" si="117"/>
        <v>End Existing Subsidies</v>
      </c>
      <c r="K462" s="77" t="str">
        <f t="shared" si="117"/>
        <v>cross reduce BAU subsidies</v>
      </c>
      <c r="L462" s="67"/>
      <c r="M462" s="67"/>
      <c r="N462" s="67"/>
      <c r="O462" s="58"/>
      <c r="P462" s="439"/>
      <c r="Q462" s="58"/>
      <c r="R462" s="407"/>
      <c r="S462" s="456"/>
      <c r="T462" s="58"/>
    </row>
    <row r="463" spans="1:20" s="6" customFormat="1" ht="28.5">
      <c r="A463" s="77" t="str">
        <f t="shared" si="118"/>
        <v>Cross-Sector</v>
      </c>
      <c r="B463" s="77" t="str">
        <f t="shared" si="118"/>
        <v>End Existing Subsidies</v>
      </c>
      <c r="C463" s="77" t="str">
        <f t="shared" si="118"/>
        <v>Percent Reduction in BAU Subsidies</v>
      </c>
      <c r="D463" s="11" t="s">
        <v>2798</v>
      </c>
      <c r="E463" s="56"/>
      <c r="F463" s="11" t="s">
        <v>2799</v>
      </c>
      <c r="G463" s="56"/>
      <c r="H463" s="57"/>
      <c r="I463" s="11" t="s">
        <v>50</v>
      </c>
      <c r="J463" s="77" t="str">
        <f t="shared" ref="J463:K466" si="121">J$446</f>
        <v>End Existing Subsidies</v>
      </c>
      <c r="K463" s="77" t="str">
        <f t="shared" si="121"/>
        <v>cross reduce BAU subsidies</v>
      </c>
      <c r="L463" s="67"/>
      <c r="M463" s="67"/>
      <c r="N463" s="67"/>
      <c r="O463" s="58"/>
      <c r="P463" s="439"/>
      <c r="Q463" s="58"/>
      <c r="R463" s="407"/>
      <c r="S463" s="456"/>
      <c r="T463" s="58"/>
    </row>
    <row r="464" spans="1:20" s="6" customFormat="1" ht="28.5">
      <c r="A464" s="77" t="str">
        <f t="shared" ref="A464:C466" si="122">A$446</f>
        <v>Cross-Sector</v>
      </c>
      <c r="B464" s="77" t="str">
        <f t="shared" si="122"/>
        <v>End Existing Subsidies</v>
      </c>
      <c r="C464" s="77" t="str">
        <f t="shared" si="122"/>
        <v>Percent Reduction in BAU Subsidies</v>
      </c>
      <c r="D464" s="11" t="s">
        <v>2789</v>
      </c>
      <c r="E464" s="56"/>
      <c r="F464" s="11" t="s">
        <v>2793</v>
      </c>
      <c r="G464" s="56"/>
      <c r="H464" s="57"/>
      <c r="I464" s="11" t="s">
        <v>50</v>
      </c>
      <c r="J464" s="77" t="str">
        <f t="shared" si="121"/>
        <v>End Existing Subsidies</v>
      </c>
      <c r="K464" s="77" t="str">
        <f t="shared" si="121"/>
        <v>cross reduce BAU subsidies</v>
      </c>
      <c r="L464" s="67"/>
      <c r="M464" s="67"/>
      <c r="N464" s="67"/>
      <c r="O464" s="58"/>
      <c r="P464" s="439"/>
      <c r="Q464" s="58"/>
      <c r="R464" s="407"/>
      <c r="S464" s="456"/>
      <c r="T464" s="58"/>
    </row>
    <row r="465" spans="1:20" s="6" customFormat="1" ht="28.5">
      <c r="A465" s="77" t="str">
        <f t="shared" si="122"/>
        <v>Cross-Sector</v>
      </c>
      <c r="B465" s="77" t="str">
        <f t="shared" si="122"/>
        <v>End Existing Subsidies</v>
      </c>
      <c r="C465" s="77" t="str">
        <f t="shared" si="122"/>
        <v>Percent Reduction in BAU Subsidies</v>
      </c>
      <c r="D465" s="11" t="s">
        <v>2790</v>
      </c>
      <c r="E465" s="56"/>
      <c r="F465" s="11" t="s">
        <v>2794</v>
      </c>
      <c r="G465" s="56"/>
      <c r="H465" s="57"/>
      <c r="I465" s="11" t="s">
        <v>50</v>
      </c>
      <c r="J465" s="77" t="str">
        <f t="shared" si="121"/>
        <v>End Existing Subsidies</v>
      </c>
      <c r="K465" s="77" t="str">
        <f t="shared" si="121"/>
        <v>cross reduce BAU subsidies</v>
      </c>
      <c r="L465" s="67"/>
      <c r="M465" s="67"/>
      <c r="N465" s="67"/>
      <c r="O465" s="58"/>
      <c r="P465" s="439"/>
      <c r="Q465" s="58"/>
      <c r="R465" s="407"/>
      <c r="S465" s="456"/>
      <c r="T465" s="58"/>
    </row>
    <row r="466" spans="1:20" s="6" customFormat="1" ht="28.5">
      <c r="A466" s="77" t="str">
        <f t="shared" si="122"/>
        <v>Cross-Sector</v>
      </c>
      <c r="B466" s="77" t="str">
        <f t="shared" si="122"/>
        <v>End Existing Subsidies</v>
      </c>
      <c r="C466" s="77" t="str">
        <f t="shared" si="122"/>
        <v>Percent Reduction in BAU Subsidies</v>
      </c>
      <c r="D466" s="11" t="s">
        <v>2791</v>
      </c>
      <c r="E466" s="56"/>
      <c r="F466" s="11" t="s">
        <v>2795</v>
      </c>
      <c r="G466" s="56"/>
      <c r="H466" s="57"/>
      <c r="I466" s="11" t="s">
        <v>50</v>
      </c>
      <c r="J466" s="77" t="str">
        <f t="shared" si="121"/>
        <v>End Existing Subsidies</v>
      </c>
      <c r="K466" s="77" t="str">
        <f t="shared" si="121"/>
        <v>cross reduce BAU subsidies</v>
      </c>
      <c r="L466" s="67"/>
      <c r="M466" s="67"/>
      <c r="N466" s="67"/>
      <c r="O466" s="58"/>
      <c r="P466" s="439"/>
      <c r="Q466" s="58"/>
      <c r="R466" s="407"/>
      <c r="S466" s="456"/>
      <c r="T466" s="58"/>
    </row>
    <row r="467" spans="1:20" s="3" customFormat="1" ht="57">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42.75">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42.75">
      <c r="A469" s="77" t="str">
        <f>A$468</f>
        <v>Cross-Sector</v>
      </c>
      <c r="B469" s="77" t="str">
        <f t="shared" ref="B469:C470" si="123">B$468</f>
        <v>Fixed Energy Prices</v>
      </c>
      <c r="C469" s="77" t="str">
        <f t="shared" si="123"/>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42.75">
      <c r="A470" s="77" t="str">
        <f>A$468</f>
        <v>Cross-Sector</v>
      </c>
      <c r="B470" s="77" t="str">
        <f t="shared" si="123"/>
        <v>Fixed Energy Prices</v>
      </c>
      <c r="C470" s="77" t="str">
        <f t="shared" si="123"/>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2.7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28.5">
      <c r="A472" s="77" t="str">
        <f>A$471</f>
        <v>Cross-Sector</v>
      </c>
      <c r="B472" s="77" t="str">
        <f t="shared" ref="B472:C485" si="124">B$471</f>
        <v>Fuel Price Deregulation</v>
      </c>
      <c r="C472" s="77" t="str">
        <f t="shared" si="124"/>
        <v>Fuel Price Deregulation</v>
      </c>
      <c r="D472" s="11" t="s">
        <v>52</v>
      </c>
      <c r="E472" s="56"/>
      <c r="F472" s="11" t="s">
        <v>97</v>
      </c>
      <c r="G472" s="11"/>
      <c r="H472" s="57"/>
      <c r="I472" s="11" t="s">
        <v>50</v>
      </c>
      <c r="J472" s="77" t="str">
        <f t="shared" ref="J472:K485" si="125">J$471</f>
        <v>Fuel Price Deregulation</v>
      </c>
      <c r="K472" s="77" t="str">
        <f t="shared" si="125"/>
        <v>cross fuel price deregulation</v>
      </c>
      <c r="L472" s="68"/>
      <c r="M472" s="68"/>
      <c r="N472" s="68"/>
      <c r="O472" s="11"/>
      <c r="P472" s="444"/>
      <c r="Q472" s="11"/>
      <c r="R472" s="407"/>
      <c r="S472" s="439"/>
      <c r="T472" s="11"/>
    </row>
    <row r="473" spans="1:20" s="3" customFormat="1" ht="28.5">
      <c r="A473" s="77" t="str">
        <f t="shared" ref="A473:A485" si="126">A$471</f>
        <v>Cross-Sector</v>
      </c>
      <c r="B473" s="77" t="str">
        <f t="shared" si="124"/>
        <v>Fuel Price Deregulation</v>
      </c>
      <c r="C473" s="77" t="str">
        <f t="shared" si="124"/>
        <v>Fuel Price Deregulation</v>
      </c>
      <c r="D473" s="11" t="s">
        <v>53</v>
      </c>
      <c r="E473" s="56"/>
      <c r="F473" s="11" t="s">
        <v>98</v>
      </c>
      <c r="G473" s="11"/>
      <c r="H473" s="57"/>
      <c r="I473" s="11" t="s">
        <v>50</v>
      </c>
      <c r="J473" s="77" t="str">
        <f t="shared" si="125"/>
        <v>Fuel Price Deregulation</v>
      </c>
      <c r="K473" s="77" t="str">
        <f t="shared" si="125"/>
        <v>cross fuel price deregulation</v>
      </c>
      <c r="L473" s="68"/>
      <c r="M473" s="68"/>
      <c r="N473" s="68"/>
      <c r="O473" s="11"/>
      <c r="P473" s="444"/>
      <c r="Q473" s="11"/>
      <c r="R473" s="407"/>
      <c r="S473" s="439"/>
      <c r="T473" s="11"/>
    </row>
    <row r="474" spans="1:20" s="3" customFormat="1" ht="28.5">
      <c r="A474" s="77" t="str">
        <f t="shared" si="126"/>
        <v>Cross-Sector</v>
      </c>
      <c r="B474" s="77" t="str">
        <f t="shared" si="124"/>
        <v>Fuel Price Deregulation</v>
      </c>
      <c r="C474" s="77" t="str">
        <f t="shared" si="124"/>
        <v>Fuel Price Deregulation</v>
      </c>
      <c r="D474" s="11" t="s">
        <v>57</v>
      </c>
      <c r="E474" s="56"/>
      <c r="F474" s="11" t="s">
        <v>102</v>
      </c>
      <c r="G474" s="11"/>
      <c r="H474" s="57"/>
      <c r="I474" s="11" t="s">
        <v>50</v>
      </c>
      <c r="J474" s="77" t="str">
        <f t="shared" si="125"/>
        <v>Fuel Price Deregulation</v>
      </c>
      <c r="K474" s="77" t="str">
        <f t="shared" si="125"/>
        <v>cross fuel price deregulation</v>
      </c>
      <c r="L474" s="68"/>
      <c r="M474" s="68"/>
      <c r="N474" s="68"/>
      <c r="O474" s="11"/>
      <c r="P474" s="444"/>
      <c r="Q474" s="11"/>
      <c r="R474" s="407"/>
      <c r="S474" s="439"/>
      <c r="T474" s="11"/>
    </row>
    <row r="475" spans="1:20" s="3" customFormat="1" ht="28.5">
      <c r="A475" s="77" t="str">
        <f t="shared" si="126"/>
        <v>Cross-Sector</v>
      </c>
      <c r="B475" s="77" t="str">
        <f t="shared" si="124"/>
        <v>Fuel Price Deregulation</v>
      </c>
      <c r="C475" s="77" t="str">
        <f t="shared" si="124"/>
        <v>Fuel Price Deregulation</v>
      </c>
      <c r="D475" s="11" t="s">
        <v>59</v>
      </c>
      <c r="E475" s="56"/>
      <c r="F475" s="11" t="s">
        <v>105</v>
      </c>
      <c r="G475" s="11"/>
      <c r="H475" s="57"/>
      <c r="I475" s="11" t="s">
        <v>50</v>
      </c>
      <c r="J475" s="77" t="str">
        <f t="shared" si="125"/>
        <v>Fuel Price Deregulation</v>
      </c>
      <c r="K475" s="77" t="str">
        <f t="shared" si="125"/>
        <v>cross fuel price deregulation</v>
      </c>
      <c r="L475" s="68"/>
      <c r="M475" s="68"/>
      <c r="N475" s="68"/>
      <c r="O475" s="11"/>
      <c r="P475" s="444"/>
      <c r="Q475" s="11"/>
      <c r="R475" s="407"/>
      <c r="S475" s="439"/>
      <c r="T475" s="11"/>
    </row>
    <row r="476" spans="1:20" s="3" customFormat="1" ht="28.5">
      <c r="A476" s="77" t="str">
        <f t="shared" si="126"/>
        <v>Cross-Sector</v>
      </c>
      <c r="B476" s="77" t="str">
        <f t="shared" si="124"/>
        <v>Fuel Price Deregulation</v>
      </c>
      <c r="C476" s="77" t="str">
        <f t="shared" si="124"/>
        <v>Fuel Price Deregulation</v>
      </c>
      <c r="D476" s="11" t="s">
        <v>60</v>
      </c>
      <c r="E476" s="56"/>
      <c r="F476" s="11" t="s">
        <v>106</v>
      </c>
      <c r="G476" s="11"/>
      <c r="H476" s="57"/>
      <c r="I476" s="11" t="s">
        <v>50</v>
      </c>
      <c r="J476" s="77" t="str">
        <f t="shared" si="125"/>
        <v>Fuel Price Deregulation</v>
      </c>
      <c r="K476" s="77" t="str">
        <f t="shared" si="125"/>
        <v>cross fuel price deregulation</v>
      </c>
      <c r="L476" s="68"/>
      <c r="M476" s="68"/>
      <c r="N476" s="68"/>
      <c r="O476" s="11"/>
      <c r="P476" s="444"/>
      <c r="Q476" s="11"/>
      <c r="R476" s="407"/>
      <c r="S476" s="439"/>
      <c r="T476" s="11"/>
    </row>
    <row r="477" spans="1:20" s="3" customFormat="1" ht="28.5">
      <c r="A477" s="77" t="str">
        <f t="shared" si="126"/>
        <v>Cross-Sector</v>
      </c>
      <c r="B477" s="77" t="str">
        <f t="shared" si="124"/>
        <v>Fuel Price Deregulation</v>
      </c>
      <c r="C477" s="77" t="str">
        <f t="shared" si="124"/>
        <v>Fuel Price Deregulation</v>
      </c>
      <c r="D477" s="11" t="s">
        <v>61</v>
      </c>
      <c r="E477" s="56"/>
      <c r="F477" s="11" t="s">
        <v>107</v>
      </c>
      <c r="G477" s="11"/>
      <c r="H477" s="57"/>
      <c r="I477" s="11" t="s">
        <v>50</v>
      </c>
      <c r="J477" s="77" t="str">
        <f t="shared" si="125"/>
        <v>Fuel Price Deregulation</v>
      </c>
      <c r="K477" s="77" t="str">
        <f t="shared" si="125"/>
        <v>cross fuel price deregulation</v>
      </c>
      <c r="L477" s="68"/>
      <c r="M477" s="68"/>
      <c r="N477" s="68"/>
      <c r="O477" s="11"/>
      <c r="P477" s="444"/>
      <c r="Q477" s="11"/>
      <c r="R477" s="407"/>
      <c r="S477" s="439"/>
      <c r="T477" s="11"/>
    </row>
    <row r="478" spans="1:20" s="3" customFormat="1" ht="28.5">
      <c r="A478" s="77" t="str">
        <f t="shared" si="126"/>
        <v>Cross-Sector</v>
      </c>
      <c r="B478" s="77" t="str">
        <f t="shared" si="124"/>
        <v>Fuel Price Deregulation</v>
      </c>
      <c r="C478" s="77" t="str">
        <f t="shared" si="124"/>
        <v>Fuel Price Deregulation</v>
      </c>
      <c r="D478" s="11" t="s">
        <v>62</v>
      </c>
      <c r="E478" s="56"/>
      <c r="F478" s="11" t="s">
        <v>108</v>
      </c>
      <c r="G478" s="11"/>
      <c r="H478" s="57"/>
      <c r="I478" s="11" t="s">
        <v>50</v>
      </c>
      <c r="J478" s="77" t="str">
        <f t="shared" si="125"/>
        <v>Fuel Price Deregulation</v>
      </c>
      <c r="K478" s="77" t="str">
        <f t="shared" si="125"/>
        <v>cross fuel price deregulation</v>
      </c>
      <c r="L478" s="68"/>
      <c r="M478" s="68"/>
      <c r="N478" s="68"/>
      <c r="O478" s="11"/>
      <c r="P478" s="444"/>
      <c r="Q478" s="11"/>
      <c r="R478" s="407"/>
      <c r="S478" s="439"/>
      <c r="T478" s="11"/>
    </row>
    <row r="479" spans="1:20" s="3" customFormat="1" ht="28.5">
      <c r="A479" s="77" t="str">
        <f t="shared" si="126"/>
        <v>Cross-Sector</v>
      </c>
      <c r="B479" s="77" t="str">
        <f t="shared" si="124"/>
        <v>Fuel Price Deregulation</v>
      </c>
      <c r="C479" s="77" t="str">
        <f t="shared" si="124"/>
        <v>Fuel Price Deregulation</v>
      </c>
      <c r="D479" s="11" t="s">
        <v>2796</v>
      </c>
      <c r="E479" s="56"/>
      <c r="F479" s="11" t="s">
        <v>2797</v>
      </c>
      <c r="G479" s="11"/>
      <c r="H479" s="57"/>
      <c r="I479" s="11" t="s">
        <v>50</v>
      </c>
      <c r="J479" s="77" t="str">
        <f t="shared" si="125"/>
        <v>Fuel Price Deregulation</v>
      </c>
      <c r="K479" s="77" t="str">
        <f t="shared" si="125"/>
        <v>cross fuel price deregulation</v>
      </c>
      <c r="L479" s="68"/>
      <c r="M479" s="68"/>
      <c r="N479" s="68"/>
      <c r="O479" s="11"/>
      <c r="P479" s="444"/>
      <c r="Q479" s="11"/>
      <c r="R479" s="407"/>
      <c r="S479" s="439"/>
      <c r="T479" s="11"/>
    </row>
    <row r="480" spans="1:20" s="3" customFormat="1" ht="28.5">
      <c r="A480" s="77" t="str">
        <f t="shared" si="126"/>
        <v>Cross-Sector</v>
      </c>
      <c r="B480" s="77" t="str">
        <f t="shared" si="124"/>
        <v>Fuel Price Deregulation</v>
      </c>
      <c r="C480" s="77" t="str">
        <f t="shared" si="124"/>
        <v>Fuel Price Deregulation</v>
      </c>
      <c r="D480" s="11" t="s">
        <v>506</v>
      </c>
      <c r="E480" s="56"/>
      <c r="F480" s="11" t="s">
        <v>507</v>
      </c>
      <c r="G480" s="11"/>
      <c r="H480" s="57"/>
      <c r="I480" s="11" t="s">
        <v>50</v>
      </c>
      <c r="J480" s="77" t="str">
        <f t="shared" si="125"/>
        <v>Fuel Price Deregulation</v>
      </c>
      <c r="K480" s="77" t="str">
        <f t="shared" si="125"/>
        <v>cross fuel price deregulation</v>
      </c>
      <c r="L480" s="68"/>
      <c r="M480" s="68"/>
      <c r="N480" s="68"/>
      <c r="O480" s="11"/>
      <c r="P480" s="444"/>
      <c r="Q480" s="11"/>
      <c r="R480" s="407"/>
      <c r="S480" s="439"/>
      <c r="T480" s="11"/>
    </row>
    <row r="481" spans="1:20" s="3" customFormat="1" ht="28.5">
      <c r="A481" s="77" t="str">
        <f t="shared" si="126"/>
        <v>Cross-Sector</v>
      </c>
      <c r="B481" s="77" t="str">
        <f t="shared" si="124"/>
        <v>Fuel Price Deregulation</v>
      </c>
      <c r="C481" s="77" t="str">
        <f t="shared" si="124"/>
        <v>Fuel Price Deregulation</v>
      </c>
      <c r="D481" s="11" t="s">
        <v>2788</v>
      </c>
      <c r="E481" s="56"/>
      <c r="F481" s="11" t="s">
        <v>2792</v>
      </c>
      <c r="G481" s="11"/>
      <c r="H481" s="57"/>
      <c r="I481" s="11" t="s">
        <v>50</v>
      </c>
      <c r="J481" s="77" t="str">
        <f t="shared" si="125"/>
        <v>Fuel Price Deregulation</v>
      </c>
      <c r="K481" s="77" t="str">
        <f t="shared" si="125"/>
        <v>cross fuel price deregulation</v>
      </c>
      <c r="L481" s="68"/>
      <c r="M481" s="68"/>
      <c r="N481" s="68"/>
      <c r="O481" s="11"/>
      <c r="P481" s="444"/>
      <c r="Q481" s="11"/>
      <c r="R481" s="407"/>
      <c r="S481" s="439"/>
      <c r="T481" s="11"/>
    </row>
    <row r="482" spans="1:20" s="3" customFormat="1" ht="28.5">
      <c r="A482" s="77" t="str">
        <f t="shared" si="126"/>
        <v>Cross-Sector</v>
      </c>
      <c r="B482" s="77" t="str">
        <f t="shared" si="124"/>
        <v>Fuel Price Deregulation</v>
      </c>
      <c r="C482" s="77" t="str">
        <f t="shared" si="124"/>
        <v>Fuel Price Deregulation</v>
      </c>
      <c r="D482" s="11" t="s">
        <v>2798</v>
      </c>
      <c r="E482" s="56"/>
      <c r="F482" s="11" t="s">
        <v>2799</v>
      </c>
      <c r="G482" s="11"/>
      <c r="H482" s="57"/>
      <c r="I482" s="11" t="s">
        <v>50</v>
      </c>
      <c r="J482" s="77" t="str">
        <f t="shared" si="125"/>
        <v>Fuel Price Deregulation</v>
      </c>
      <c r="K482" s="77" t="str">
        <f t="shared" si="125"/>
        <v>cross fuel price deregulation</v>
      </c>
      <c r="L482" s="68"/>
      <c r="M482" s="68"/>
      <c r="N482" s="68"/>
      <c r="O482" s="11"/>
      <c r="P482" s="444"/>
      <c r="Q482" s="11"/>
      <c r="R482" s="407"/>
      <c r="S482" s="439"/>
      <c r="T482" s="11"/>
    </row>
    <row r="483" spans="1:20" s="3" customFormat="1" ht="28.5">
      <c r="A483" s="77" t="str">
        <f t="shared" si="126"/>
        <v>Cross-Sector</v>
      </c>
      <c r="B483" s="77" t="str">
        <f t="shared" si="124"/>
        <v>Fuel Price Deregulation</v>
      </c>
      <c r="C483" s="77" t="str">
        <f t="shared" si="124"/>
        <v>Fuel Price Deregulation</v>
      </c>
      <c r="D483" s="11" t="s">
        <v>2789</v>
      </c>
      <c r="E483" s="56"/>
      <c r="F483" s="11" t="s">
        <v>2793</v>
      </c>
      <c r="G483" s="11"/>
      <c r="H483" s="57"/>
      <c r="I483" s="11" t="s">
        <v>50</v>
      </c>
      <c r="J483" s="77" t="str">
        <f t="shared" si="125"/>
        <v>Fuel Price Deregulation</v>
      </c>
      <c r="K483" s="77" t="str">
        <f t="shared" si="125"/>
        <v>cross fuel price deregulation</v>
      </c>
      <c r="L483" s="68"/>
      <c r="M483" s="68"/>
      <c r="N483" s="68"/>
      <c r="O483" s="11"/>
      <c r="P483" s="444"/>
      <c r="Q483" s="11"/>
      <c r="R483" s="407"/>
      <c r="S483" s="439"/>
      <c r="T483" s="11"/>
    </row>
    <row r="484" spans="1:20" s="3" customFormat="1" ht="28.5">
      <c r="A484" s="77" t="str">
        <f t="shared" si="126"/>
        <v>Cross-Sector</v>
      </c>
      <c r="B484" s="77" t="str">
        <f t="shared" si="124"/>
        <v>Fuel Price Deregulation</v>
      </c>
      <c r="C484" s="77" t="str">
        <f t="shared" si="124"/>
        <v>Fuel Price Deregulation</v>
      </c>
      <c r="D484" s="11" t="s">
        <v>2790</v>
      </c>
      <c r="E484" s="56"/>
      <c r="F484" s="11" t="s">
        <v>2794</v>
      </c>
      <c r="G484" s="11"/>
      <c r="H484" s="57"/>
      <c r="I484" s="11" t="s">
        <v>50</v>
      </c>
      <c r="J484" s="77" t="str">
        <f t="shared" si="125"/>
        <v>Fuel Price Deregulation</v>
      </c>
      <c r="K484" s="77" t="str">
        <f t="shared" si="125"/>
        <v>cross fuel price deregulation</v>
      </c>
      <c r="L484" s="68"/>
      <c r="M484" s="68"/>
      <c r="N484" s="68"/>
      <c r="O484" s="11"/>
      <c r="P484" s="444"/>
      <c r="Q484" s="11"/>
      <c r="R484" s="407"/>
      <c r="S484" s="439"/>
      <c r="T484" s="11"/>
    </row>
    <row r="485" spans="1:20" s="3" customFormat="1" ht="28.5">
      <c r="A485" s="77" t="str">
        <f t="shared" si="126"/>
        <v>Cross-Sector</v>
      </c>
      <c r="B485" s="77" t="str">
        <f t="shared" si="124"/>
        <v>Fuel Price Deregulation</v>
      </c>
      <c r="C485" s="77" t="str">
        <f t="shared" si="124"/>
        <v>Fuel Price Deregulation</v>
      </c>
      <c r="D485" s="11" t="s">
        <v>2791</v>
      </c>
      <c r="E485" s="56"/>
      <c r="F485" s="11" t="s">
        <v>2795</v>
      </c>
      <c r="G485" s="11"/>
      <c r="H485" s="57"/>
      <c r="I485" s="11" t="s">
        <v>50</v>
      </c>
      <c r="J485" s="77" t="str">
        <f t="shared" si="125"/>
        <v>Fuel Price Deregulation</v>
      </c>
      <c r="K485" s="77" t="str">
        <f t="shared" si="125"/>
        <v>cross fuel price deregulation</v>
      </c>
      <c r="L485" s="68"/>
      <c r="M485" s="68"/>
      <c r="N485" s="68"/>
      <c r="O485" s="11"/>
      <c r="P485" s="444"/>
      <c r="Q485" s="11"/>
      <c r="R485" s="407"/>
      <c r="S485" s="439"/>
      <c r="T485" s="11"/>
    </row>
    <row r="486" spans="1:20" s="6" customFormat="1" ht="142.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3546</v>
      </c>
      <c r="Q486" s="11" t="s">
        <v>277</v>
      </c>
      <c r="R486" s="407" t="s">
        <v>278</v>
      </c>
      <c r="S486" s="444" t="s">
        <v>3566</v>
      </c>
      <c r="T486" s="58"/>
    </row>
    <row r="487" spans="1:20" s="6" customFormat="1" ht="142.5">
      <c r="A487" s="80" t="str">
        <f t="shared" ref="A487:C499" si="127">A$486</f>
        <v>Cross-Sector</v>
      </c>
      <c r="B487" s="80" t="str">
        <f t="shared" si="127"/>
        <v>Fuel Taxes</v>
      </c>
      <c r="C487" s="80" t="str">
        <f t="shared" si="127"/>
        <v>Additional Fuel Tax Rate by Fuel</v>
      </c>
      <c r="D487" s="11" t="s">
        <v>513</v>
      </c>
      <c r="E487" s="11"/>
      <c r="F487" s="11" t="s">
        <v>510</v>
      </c>
      <c r="G487" s="58"/>
      <c r="H487" s="57">
        <v>79</v>
      </c>
      <c r="I487" s="11" t="s">
        <v>49</v>
      </c>
      <c r="J487" s="80" t="str">
        <f t="shared" ref="J487:O488" si="128">J$486</f>
        <v>Fuel Taxes</v>
      </c>
      <c r="K487" s="67" t="str">
        <f t="shared" si="128"/>
        <v>cross fuel tax</v>
      </c>
      <c r="L487" s="67">
        <f t="shared" si="128"/>
        <v>0</v>
      </c>
      <c r="M487" s="67">
        <f t="shared" si="128"/>
        <v>0.2</v>
      </c>
      <c r="N487" s="75">
        <f t="shared" si="128"/>
        <v>5.0000000000000001E-3</v>
      </c>
      <c r="O487" s="61" t="str">
        <f t="shared" si="128"/>
        <v>% of BAU price</v>
      </c>
      <c r="P487" s="441" t="s">
        <v>3547</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42.5">
      <c r="A488" s="80" t="str">
        <f t="shared" si="127"/>
        <v>Cross-Sector</v>
      </c>
      <c r="B488" s="80" t="str">
        <f t="shared" si="127"/>
        <v>Fuel Taxes</v>
      </c>
      <c r="C488" s="80" t="str">
        <f t="shared" si="127"/>
        <v>Additional Fuel Tax Rate by Fuel</v>
      </c>
      <c r="D488" s="11" t="s">
        <v>52</v>
      </c>
      <c r="E488" s="11"/>
      <c r="F488" s="11" t="s">
        <v>97</v>
      </c>
      <c r="G488" s="58"/>
      <c r="H488" s="57">
        <v>80</v>
      </c>
      <c r="I488" s="11" t="s">
        <v>49</v>
      </c>
      <c r="J488" s="80" t="str">
        <f t="shared" si="128"/>
        <v>Fuel Taxes</v>
      </c>
      <c r="K488" s="67" t="str">
        <f t="shared" si="128"/>
        <v>cross fuel tax</v>
      </c>
      <c r="L488" s="67">
        <f t="shared" si="128"/>
        <v>0</v>
      </c>
      <c r="M488" s="67">
        <f t="shared" si="128"/>
        <v>0.2</v>
      </c>
      <c r="N488" s="75">
        <f t="shared" si="128"/>
        <v>5.0000000000000001E-3</v>
      </c>
      <c r="O488" s="61" t="str">
        <f t="shared" si="128"/>
        <v>% of BAU price</v>
      </c>
      <c r="P488" s="441" t="s">
        <v>3548</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c r="A489" s="80" t="str">
        <f t="shared" si="127"/>
        <v>Cross-Sector</v>
      </c>
      <c r="B489" s="80" t="str">
        <f t="shared" si="127"/>
        <v>Fuel Taxes</v>
      </c>
      <c r="C489" s="80" t="str">
        <f t="shared" si="127"/>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c r="A490" s="80" t="str">
        <f t="shared" si="127"/>
        <v>Cross-Sector</v>
      </c>
      <c r="B490" s="80" t="str">
        <f t="shared" si="127"/>
        <v>Fuel Taxes</v>
      </c>
      <c r="C490" s="80" t="str">
        <f t="shared" si="127"/>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42.5">
      <c r="A491" s="80" t="str">
        <f t="shared" si="127"/>
        <v>Cross-Sector</v>
      </c>
      <c r="B491" s="80" t="str">
        <f t="shared" si="127"/>
        <v>Fuel Taxes</v>
      </c>
      <c r="C491" s="80" t="str">
        <f t="shared" si="127"/>
        <v>Additional Fuel Tax Rate by Fuel</v>
      </c>
      <c r="D491" s="11" t="s">
        <v>59</v>
      </c>
      <c r="E491" s="11"/>
      <c r="F491" s="11" t="s">
        <v>105</v>
      </c>
      <c r="G491" s="58"/>
      <c r="H491" s="57">
        <v>81</v>
      </c>
      <c r="I491" s="11" t="s">
        <v>49</v>
      </c>
      <c r="J491" s="80" t="str">
        <f t="shared" ref="J491:J502" si="129">J$486</f>
        <v>Fuel Taxes</v>
      </c>
      <c r="K491" s="67" t="str">
        <f t="shared" ref="K491:K502" si="130">K$486</f>
        <v>cross fuel tax</v>
      </c>
      <c r="L491" s="67">
        <f t="shared" ref="L491:O492" si="131">L$486</f>
        <v>0</v>
      </c>
      <c r="M491" s="67">
        <f t="shared" si="131"/>
        <v>0.2</v>
      </c>
      <c r="N491" s="75">
        <f t="shared" si="131"/>
        <v>5.0000000000000001E-3</v>
      </c>
      <c r="O491" s="61" t="str">
        <f t="shared" si="131"/>
        <v>% of BAU price</v>
      </c>
      <c r="P491" s="441" t="s">
        <v>3549</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42.5">
      <c r="A492" s="80" t="str">
        <f t="shared" si="127"/>
        <v>Cross-Sector</v>
      </c>
      <c r="B492" s="80" t="str">
        <f t="shared" si="127"/>
        <v>Fuel Taxes</v>
      </c>
      <c r="C492" s="80" t="str">
        <f t="shared" si="127"/>
        <v>Additional Fuel Tax Rate by Fuel</v>
      </c>
      <c r="D492" s="11" t="s">
        <v>60</v>
      </c>
      <c r="E492" s="11"/>
      <c r="F492" s="11" t="s">
        <v>106</v>
      </c>
      <c r="G492" s="58"/>
      <c r="H492" s="57">
        <v>82</v>
      </c>
      <c r="I492" s="11" t="s">
        <v>49</v>
      </c>
      <c r="J492" s="80" t="str">
        <f t="shared" si="129"/>
        <v>Fuel Taxes</v>
      </c>
      <c r="K492" s="67" t="str">
        <f t="shared" si="130"/>
        <v>cross fuel tax</v>
      </c>
      <c r="L492" s="67">
        <f t="shared" si="131"/>
        <v>0</v>
      </c>
      <c r="M492" s="67">
        <f t="shared" si="131"/>
        <v>0.2</v>
      </c>
      <c r="N492" s="75">
        <f t="shared" si="131"/>
        <v>5.0000000000000001E-3</v>
      </c>
      <c r="O492" s="61" t="str">
        <f t="shared" si="131"/>
        <v>% of BAU price</v>
      </c>
      <c r="P492" s="441" t="s">
        <v>3550</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c r="A493" s="80" t="str">
        <f t="shared" si="127"/>
        <v>Cross-Sector</v>
      </c>
      <c r="B493" s="80" t="str">
        <f t="shared" si="127"/>
        <v>Fuel Taxes</v>
      </c>
      <c r="C493" s="80" t="str">
        <f t="shared" si="127"/>
        <v>Additional Fuel Tax Rate by Fuel</v>
      </c>
      <c r="D493" s="11" t="s">
        <v>61</v>
      </c>
      <c r="E493" s="11"/>
      <c r="F493" s="11" t="s">
        <v>107</v>
      </c>
      <c r="G493" s="58"/>
      <c r="H493" s="57" t="s">
        <v>213</v>
      </c>
      <c r="I493" s="11" t="s">
        <v>50</v>
      </c>
      <c r="J493" s="80" t="str">
        <f t="shared" si="129"/>
        <v>Fuel Taxes</v>
      </c>
      <c r="K493" s="67" t="str">
        <f t="shared" si="130"/>
        <v>cross fuel tax</v>
      </c>
      <c r="L493" s="67"/>
      <c r="M493" s="67"/>
      <c r="N493" s="75"/>
      <c r="O493" s="61"/>
      <c r="P493" s="439"/>
      <c r="Q493" s="58"/>
      <c r="R493" s="407"/>
      <c r="S493" s="456"/>
      <c r="T493" s="58"/>
    </row>
    <row r="494" spans="1:20" s="6" customFormat="1">
      <c r="A494" s="80" t="str">
        <f t="shared" si="127"/>
        <v>Cross-Sector</v>
      </c>
      <c r="B494" s="80" t="str">
        <f t="shared" si="127"/>
        <v>Fuel Taxes</v>
      </c>
      <c r="C494" s="80" t="str">
        <f t="shared" si="127"/>
        <v>Additional Fuel Tax Rate by Fuel</v>
      </c>
      <c r="D494" s="11" t="s">
        <v>62</v>
      </c>
      <c r="E494" s="11"/>
      <c r="F494" s="11" t="s">
        <v>108</v>
      </c>
      <c r="G494" s="58"/>
      <c r="H494" s="57" t="s">
        <v>213</v>
      </c>
      <c r="I494" s="11" t="s">
        <v>50</v>
      </c>
      <c r="J494" s="80" t="str">
        <f t="shared" si="129"/>
        <v>Fuel Taxes</v>
      </c>
      <c r="K494" s="67" t="str">
        <f t="shared" si="130"/>
        <v>cross fuel tax</v>
      </c>
      <c r="L494" s="67"/>
      <c r="M494" s="67"/>
      <c r="N494" s="75"/>
      <c r="O494" s="61"/>
      <c r="P494" s="439"/>
      <c r="Q494" s="58"/>
      <c r="R494" s="407"/>
      <c r="S494" s="456"/>
      <c r="T494" s="58"/>
    </row>
    <row r="495" spans="1:20">
      <c r="A495" s="80" t="str">
        <f t="shared" si="127"/>
        <v>Cross-Sector</v>
      </c>
      <c r="B495" s="80" t="str">
        <f t="shared" si="127"/>
        <v>Fuel Taxes</v>
      </c>
      <c r="C495" s="80" t="str">
        <f t="shared" si="127"/>
        <v>Additional Fuel Tax Rate by Fuel</v>
      </c>
      <c r="D495" s="11" t="s">
        <v>2796</v>
      </c>
      <c r="E495" s="11"/>
      <c r="F495" s="11" t="s">
        <v>2797</v>
      </c>
      <c r="G495" s="58"/>
      <c r="H495" s="57"/>
      <c r="I495" s="11" t="s">
        <v>50</v>
      </c>
      <c r="J495" s="80" t="str">
        <f t="shared" si="129"/>
        <v>Fuel Taxes</v>
      </c>
      <c r="K495" s="67" t="str">
        <f t="shared" si="130"/>
        <v>cross fuel tax</v>
      </c>
      <c r="L495" s="67"/>
      <c r="M495" s="67"/>
      <c r="N495" s="75"/>
      <c r="O495" s="61"/>
      <c r="P495" s="439"/>
      <c r="Q495" s="11"/>
      <c r="R495" s="407"/>
      <c r="S495" s="456"/>
      <c r="T495" s="56"/>
    </row>
    <row r="496" spans="1:20">
      <c r="A496" s="80" t="str">
        <f t="shared" si="127"/>
        <v>Cross-Sector</v>
      </c>
      <c r="B496" s="80" t="str">
        <f t="shared" si="127"/>
        <v>Fuel Taxes</v>
      </c>
      <c r="C496" s="80" t="str">
        <f t="shared" si="127"/>
        <v>Additional Fuel Tax Rate by Fuel</v>
      </c>
      <c r="D496" s="11" t="s">
        <v>82</v>
      </c>
      <c r="E496" s="11"/>
      <c r="F496" s="11" t="s">
        <v>109</v>
      </c>
      <c r="G496" s="58"/>
      <c r="H496" s="57" t="s">
        <v>213</v>
      </c>
      <c r="I496" s="11" t="s">
        <v>50</v>
      </c>
      <c r="J496" s="80" t="str">
        <f t="shared" si="129"/>
        <v>Fuel Taxes</v>
      </c>
      <c r="K496" s="67" t="str">
        <f t="shared" si="130"/>
        <v>cross fuel tax</v>
      </c>
      <c r="L496" s="67"/>
      <c r="M496" s="67"/>
      <c r="N496" s="75"/>
      <c r="O496" s="61"/>
      <c r="P496" s="439"/>
      <c r="Q496" s="56"/>
      <c r="R496" s="407"/>
      <c r="S496" s="439"/>
      <c r="T496" s="56"/>
    </row>
    <row r="497" spans="1:20">
      <c r="A497" s="80" t="str">
        <f t="shared" si="127"/>
        <v>Cross-Sector</v>
      </c>
      <c r="B497" s="80" t="str">
        <f t="shared" si="127"/>
        <v>Fuel Taxes</v>
      </c>
      <c r="C497" s="80" t="str">
        <f t="shared" si="127"/>
        <v>Additional Fuel Tax Rate by Fuel</v>
      </c>
      <c r="D497" s="11" t="s">
        <v>506</v>
      </c>
      <c r="E497" s="11"/>
      <c r="F497" s="11" t="s">
        <v>507</v>
      </c>
      <c r="G497" s="58"/>
      <c r="H497" s="57"/>
      <c r="I497" s="11" t="s">
        <v>50</v>
      </c>
      <c r="J497" s="80" t="str">
        <f t="shared" si="129"/>
        <v>Fuel Taxes</v>
      </c>
      <c r="K497" s="67" t="str">
        <f t="shared" si="130"/>
        <v>cross fuel tax</v>
      </c>
      <c r="L497" s="67"/>
      <c r="M497" s="67"/>
      <c r="N497" s="67"/>
      <c r="O497" s="61"/>
      <c r="P497" s="439"/>
      <c r="Q497" s="56"/>
      <c r="R497" s="407"/>
      <c r="S497" s="439"/>
      <c r="T497" s="56"/>
    </row>
    <row r="498" spans="1:20">
      <c r="A498" s="80" t="str">
        <f t="shared" si="127"/>
        <v>Cross-Sector</v>
      </c>
      <c r="B498" s="80" t="str">
        <f t="shared" si="127"/>
        <v>Fuel Taxes</v>
      </c>
      <c r="C498" s="80" t="str">
        <f t="shared" si="127"/>
        <v>Additional Fuel Tax Rate by Fuel</v>
      </c>
      <c r="D498" s="11" t="s">
        <v>2788</v>
      </c>
      <c r="E498" s="11"/>
      <c r="F498" s="11" t="s">
        <v>2792</v>
      </c>
      <c r="G498" s="58"/>
      <c r="H498" s="57"/>
      <c r="I498" s="11" t="s">
        <v>50</v>
      </c>
      <c r="J498" s="80" t="str">
        <f t="shared" si="129"/>
        <v>Fuel Taxes</v>
      </c>
      <c r="K498" s="67" t="str">
        <f t="shared" si="130"/>
        <v>cross fuel tax</v>
      </c>
      <c r="L498" s="67"/>
      <c r="M498" s="67"/>
      <c r="N498" s="67"/>
      <c r="O498" s="61"/>
      <c r="P498" s="439"/>
      <c r="Q498" s="56"/>
      <c r="R498" s="407"/>
      <c r="S498" s="439"/>
      <c r="T498" s="56"/>
    </row>
    <row r="499" spans="1:20" ht="28.5">
      <c r="A499" s="80" t="str">
        <f t="shared" si="127"/>
        <v>Cross-Sector</v>
      </c>
      <c r="B499" s="80" t="str">
        <f t="shared" si="127"/>
        <v>Fuel Taxes</v>
      </c>
      <c r="C499" s="80" t="str">
        <f t="shared" si="127"/>
        <v>Additional Fuel Tax Rate by Fuel</v>
      </c>
      <c r="D499" s="11" t="s">
        <v>2798</v>
      </c>
      <c r="E499" s="11"/>
      <c r="F499" s="11" t="s">
        <v>2799</v>
      </c>
      <c r="G499" s="58"/>
      <c r="H499" s="57"/>
      <c r="I499" s="11" t="s">
        <v>50</v>
      </c>
      <c r="J499" s="80" t="str">
        <f t="shared" si="129"/>
        <v>Fuel Taxes</v>
      </c>
      <c r="K499" s="67" t="str">
        <f t="shared" si="130"/>
        <v>cross fuel tax</v>
      </c>
      <c r="L499" s="67"/>
      <c r="M499" s="67"/>
      <c r="N499" s="67"/>
      <c r="O499" s="61"/>
      <c r="P499" s="439"/>
      <c r="Q499" s="56"/>
      <c r="R499" s="407"/>
      <c r="S499" s="439"/>
      <c r="T499" s="56"/>
    </row>
    <row r="500" spans="1:20" ht="28.5">
      <c r="A500" s="80" t="str">
        <f t="shared" ref="A500:C502" si="132">A$486</f>
        <v>Cross-Sector</v>
      </c>
      <c r="B500" s="80" t="str">
        <f t="shared" si="132"/>
        <v>Fuel Taxes</v>
      </c>
      <c r="C500" s="80" t="str">
        <f t="shared" si="132"/>
        <v>Additional Fuel Tax Rate by Fuel</v>
      </c>
      <c r="D500" s="11" t="s">
        <v>2789</v>
      </c>
      <c r="E500" s="11"/>
      <c r="F500" s="11" t="s">
        <v>2793</v>
      </c>
      <c r="G500" s="58"/>
      <c r="H500" s="57"/>
      <c r="I500" s="11" t="s">
        <v>50</v>
      </c>
      <c r="J500" s="80" t="str">
        <f t="shared" si="129"/>
        <v>Fuel Taxes</v>
      </c>
      <c r="K500" s="67" t="str">
        <f t="shared" si="130"/>
        <v>cross fuel tax</v>
      </c>
      <c r="L500" s="67"/>
      <c r="M500" s="67"/>
      <c r="N500" s="67"/>
      <c r="O500" s="61"/>
      <c r="P500" s="439"/>
      <c r="Q500" s="56"/>
      <c r="R500" s="407"/>
      <c r="S500" s="439"/>
      <c r="T500" s="56"/>
    </row>
    <row r="501" spans="1:20">
      <c r="A501" s="80" t="str">
        <f t="shared" si="132"/>
        <v>Cross-Sector</v>
      </c>
      <c r="B501" s="80" t="str">
        <f t="shared" si="132"/>
        <v>Fuel Taxes</v>
      </c>
      <c r="C501" s="80" t="str">
        <f t="shared" si="132"/>
        <v>Additional Fuel Tax Rate by Fuel</v>
      </c>
      <c r="D501" s="11" t="s">
        <v>2790</v>
      </c>
      <c r="E501" s="11"/>
      <c r="F501" s="11" t="s">
        <v>2794</v>
      </c>
      <c r="G501" s="58"/>
      <c r="H501" s="57"/>
      <c r="I501" s="11" t="s">
        <v>50</v>
      </c>
      <c r="J501" s="80" t="str">
        <f t="shared" si="129"/>
        <v>Fuel Taxes</v>
      </c>
      <c r="K501" s="67" t="str">
        <f t="shared" si="130"/>
        <v>cross fuel tax</v>
      </c>
      <c r="L501" s="67"/>
      <c r="M501" s="67"/>
      <c r="N501" s="67"/>
      <c r="O501" s="61"/>
      <c r="P501" s="439"/>
      <c r="Q501" s="56"/>
      <c r="R501" s="407"/>
      <c r="S501" s="439"/>
      <c r="T501" s="56"/>
    </row>
    <row r="502" spans="1:20">
      <c r="A502" s="80" t="str">
        <f t="shared" si="132"/>
        <v>Cross-Sector</v>
      </c>
      <c r="B502" s="80" t="str">
        <f t="shared" si="132"/>
        <v>Fuel Taxes</v>
      </c>
      <c r="C502" s="80" t="str">
        <f t="shared" si="132"/>
        <v>Additional Fuel Tax Rate by Fuel</v>
      </c>
      <c r="D502" s="11" t="s">
        <v>2791</v>
      </c>
      <c r="E502" s="11"/>
      <c r="F502" s="11" t="s">
        <v>2795</v>
      </c>
      <c r="G502" s="58"/>
      <c r="H502" s="57"/>
      <c r="I502" s="11" t="s">
        <v>50</v>
      </c>
      <c r="J502" s="80" t="str">
        <f t="shared" si="129"/>
        <v>Fuel Taxes</v>
      </c>
      <c r="K502" s="67" t="str">
        <f t="shared" si="130"/>
        <v>cross fuel tax</v>
      </c>
      <c r="L502" s="67"/>
      <c r="M502" s="67"/>
      <c r="N502" s="67"/>
      <c r="O502" s="61"/>
      <c r="P502" s="439"/>
      <c r="Q502" s="56"/>
      <c r="R502" s="407"/>
      <c r="S502" s="439"/>
      <c r="T502" s="56"/>
    </row>
    <row r="503" spans="1:20" ht="85.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85.5">
      <c r="A504" s="77" t="str">
        <f t="shared" ref="A504:A509" si="133">A$503</f>
        <v>Research and Development</v>
      </c>
      <c r="B504" s="77" t="str">
        <f t="shared" ref="B504:C510" si="134">B$503</f>
        <v>Capital Cost Reduction</v>
      </c>
      <c r="C504" s="77" t="str">
        <f t="shared" si="134"/>
        <v>RnD Building Capital Cost Perc Reduction</v>
      </c>
      <c r="D504" s="56" t="s">
        <v>126</v>
      </c>
      <c r="E504" s="56"/>
      <c r="F504" s="56" t="s">
        <v>360</v>
      </c>
      <c r="G504" s="56"/>
      <c r="H504" s="57">
        <v>86</v>
      </c>
      <c r="I504" s="56" t="s">
        <v>49</v>
      </c>
      <c r="J504" s="77" t="str">
        <f t="shared" ref="J504:J535" si="135">J$503</f>
        <v>R&amp;D Capital Cost Reductions</v>
      </c>
      <c r="K504" s="67" t="str">
        <f t="shared" ref="K504:O508" si="136">K$503</f>
        <v>RnD building capital cost reduction</v>
      </c>
      <c r="L504" s="67">
        <f t="shared" si="136"/>
        <v>0</v>
      </c>
      <c r="M504" s="67">
        <f t="shared" si="136"/>
        <v>0.4</v>
      </c>
      <c r="N504" s="67">
        <f t="shared" si="136"/>
        <v>0.01</v>
      </c>
      <c r="O504" s="58" t="str">
        <f t="shared" si="136"/>
        <v>% reduction in cost</v>
      </c>
      <c r="P504" s="439" t="s">
        <v>2472</v>
      </c>
      <c r="Q504" s="56" t="s">
        <v>279</v>
      </c>
      <c r="R504" s="407" t="s">
        <v>280</v>
      </c>
      <c r="S504" s="439" t="s">
        <v>81</v>
      </c>
      <c r="T504" s="56"/>
    </row>
    <row r="505" spans="1:20" ht="85.5">
      <c r="A505" s="77" t="str">
        <f t="shared" si="133"/>
        <v>Research and Development</v>
      </c>
      <c r="B505" s="77" t="str">
        <f t="shared" si="134"/>
        <v>Capital Cost Reduction</v>
      </c>
      <c r="C505" s="77" t="str">
        <f t="shared" si="134"/>
        <v>RnD Building Capital Cost Perc Reduction</v>
      </c>
      <c r="D505" s="56" t="s">
        <v>127</v>
      </c>
      <c r="E505" s="56"/>
      <c r="F505" s="56" t="s">
        <v>361</v>
      </c>
      <c r="G505" s="56"/>
      <c r="H505" s="57">
        <v>87</v>
      </c>
      <c r="I505" s="56" t="s">
        <v>49</v>
      </c>
      <c r="J505" s="77" t="str">
        <f t="shared" si="135"/>
        <v>R&amp;D Capital Cost Reductions</v>
      </c>
      <c r="K505" s="67" t="str">
        <f t="shared" si="136"/>
        <v>RnD building capital cost reduction</v>
      </c>
      <c r="L505" s="67">
        <f t="shared" si="136"/>
        <v>0</v>
      </c>
      <c r="M505" s="67">
        <f t="shared" si="136"/>
        <v>0.4</v>
      </c>
      <c r="N505" s="67">
        <f t="shared" si="136"/>
        <v>0.01</v>
      </c>
      <c r="O505" s="58" t="str">
        <f t="shared" si="136"/>
        <v>% reduction in cost</v>
      </c>
      <c r="P505" s="439" t="s">
        <v>2473</v>
      </c>
      <c r="Q505" s="56" t="s">
        <v>279</v>
      </c>
      <c r="R505" s="407" t="s">
        <v>280</v>
      </c>
      <c r="S505" s="439" t="s">
        <v>81</v>
      </c>
      <c r="T505" s="56"/>
    </row>
    <row r="506" spans="1:20" ht="85.5">
      <c r="A506" s="77" t="str">
        <f t="shared" si="133"/>
        <v>Research and Development</v>
      </c>
      <c r="B506" s="77" t="str">
        <f t="shared" si="134"/>
        <v>Capital Cost Reduction</v>
      </c>
      <c r="C506" s="77" t="str">
        <f t="shared" si="134"/>
        <v>RnD Building Capital Cost Perc Reduction</v>
      </c>
      <c r="D506" s="56" t="s">
        <v>128</v>
      </c>
      <c r="E506" s="56"/>
      <c r="F506" s="56" t="s">
        <v>362</v>
      </c>
      <c r="G506" s="56"/>
      <c r="H506" s="57">
        <v>88</v>
      </c>
      <c r="I506" s="56" t="s">
        <v>49</v>
      </c>
      <c r="J506" s="77" t="str">
        <f t="shared" si="135"/>
        <v>R&amp;D Capital Cost Reductions</v>
      </c>
      <c r="K506" s="67" t="str">
        <f t="shared" si="136"/>
        <v>RnD building capital cost reduction</v>
      </c>
      <c r="L506" s="67">
        <f t="shared" si="136"/>
        <v>0</v>
      </c>
      <c r="M506" s="67">
        <f t="shared" si="136"/>
        <v>0.4</v>
      </c>
      <c r="N506" s="67">
        <f t="shared" si="136"/>
        <v>0.01</v>
      </c>
      <c r="O506" s="58" t="str">
        <f t="shared" si="136"/>
        <v>% reduction in cost</v>
      </c>
      <c r="P506" s="439" t="s">
        <v>2474</v>
      </c>
      <c r="Q506" s="56" t="s">
        <v>279</v>
      </c>
      <c r="R506" s="407" t="s">
        <v>280</v>
      </c>
      <c r="S506" s="439" t="s">
        <v>81</v>
      </c>
      <c r="T506" s="56"/>
    </row>
    <row r="507" spans="1:20" ht="85.5">
      <c r="A507" s="77" t="str">
        <f t="shared" si="133"/>
        <v>Research and Development</v>
      </c>
      <c r="B507" s="77" t="str">
        <f t="shared" si="134"/>
        <v>Capital Cost Reduction</v>
      </c>
      <c r="C507" s="77" t="str">
        <f t="shared" si="134"/>
        <v>RnD Building Capital Cost Perc Reduction</v>
      </c>
      <c r="D507" s="56" t="s">
        <v>129</v>
      </c>
      <c r="E507" s="56"/>
      <c r="F507" s="56" t="s">
        <v>363</v>
      </c>
      <c r="G507" s="56"/>
      <c r="H507" s="57">
        <v>89</v>
      </c>
      <c r="I507" s="56" t="s">
        <v>49</v>
      </c>
      <c r="J507" s="77" t="str">
        <f t="shared" si="135"/>
        <v>R&amp;D Capital Cost Reductions</v>
      </c>
      <c r="K507" s="67" t="str">
        <f t="shared" si="136"/>
        <v>RnD building capital cost reduction</v>
      </c>
      <c r="L507" s="67">
        <f t="shared" si="136"/>
        <v>0</v>
      </c>
      <c r="M507" s="67">
        <f t="shared" si="136"/>
        <v>0.4</v>
      </c>
      <c r="N507" s="67">
        <f t="shared" si="136"/>
        <v>0.01</v>
      </c>
      <c r="O507" s="58" t="str">
        <f t="shared" si="136"/>
        <v>% reduction in cost</v>
      </c>
      <c r="P507" s="439" t="s">
        <v>2475</v>
      </c>
      <c r="Q507" s="56" t="s">
        <v>279</v>
      </c>
      <c r="R507" s="407" t="s">
        <v>280</v>
      </c>
      <c r="S507" s="439" t="s">
        <v>81</v>
      </c>
      <c r="T507" s="56"/>
    </row>
    <row r="508" spans="1:20" ht="99.75">
      <c r="A508" s="77" t="str">
        <f t="shared" si="133"/>
        <v>Research and Development</v>
      </c>
      <c r="B508" s="77" t="str">
        <f t="shared" si="134"/>
        <v>Capital Cost Reduction</v>
      </c>
      <c r="C508" s="77" t="str">
        <f t="shared" si="134"/>
        <v>RnD Building Capital Cost Perc Reduction</v>
      </c>
      <c r="D508" s="56" t="s">
        <v>130</v>
      </c>
      <c r="E508" s="56"/>
      <c r="F508" s="56" t="s">
        <v>364</v>
      </c>
      <c r="G508" s="56"/>
      <c r="H508" s="57">
        <v>90</v>
      </c>
      <c r="I508" s="56" t="s">
        <v>49</v>
      </c>
      <c r="J508" s="77" t="str">
        <f t="shared" si="135"/>
        <v>R&amp;D Capital Cost Reductions</v>
      </c>
      <c r="K508" s="67" t="str">
        <f t="shared" si="136"/>
        <v>RnD building capital cost reduction</v>
      </c>
      <c r="L508" s="67">
        <f t="shared" si="136"/>
        <v>0</v>
      </c>
      <c r="M508" s="67">
        <f t="shared" si="136"/>
        <v>0.4</v>
      </c>
      <c r="N508" s="67">
        <f t="shared" si="136"/>
        <v>0.01</v>
      </c>
      <c r="O508" s="58" t="str">
        <f t="shared" si="136"/>
        <v>% reduction in cost</v>
      </c>
      <c r="P508" s="439" t="s">
        <v>2476</v>
      </c>
      <c r="Q508" s="56" t="s">
        <v>279</v>
      </c>
      <c r="R508" s="407" t="s">
        <v>280</v>
      </c>
      <c r="S508" s="439" t="s">
        <v>81</v>
      </c>
      <c r="T508" s="56"/>
    </row>
    <row r="509" spans="1:20" ht="99.75">
      <c r="A509" s="77" t="str">
        <f t="shared" si="133"/>
        <v>Research and Development</v>
      </c>
      <c r="B509" s="77" t="str">
        <f t="shared" si="134"/>
        <v>Capital Cost Reduction</v>
      </c>
      <c r="C509" s="346" t="s">
        <v>325</v>
      </c>
      <c r="D509" s="56"/>
      <c r="E509" s="56"/>
      <c r="F509" s="56" t="s">
        <v>30</v>
      </c>
      <c r="G509" s="56"/>
      <c r="H509" s="57">
        <v>91</v>
      </c>
      <c r="I509" s="56" t="s">
        <v>49</v>
      </c>
      <c r="J509" s="77" t="str">
        <f t="shared" si="135"/>
        <v>R&amp;D Capital Cost Reductions</v>
      </c>
      <c r="K509" s="79" t="s">
        <v>2405</v>
      </c>
      <c r="L509" s="63">
        <v>0</v>
      </c>
      <c r="M509" s="63">
        <v>0.4</v>
      </c>
      <c r="N509" s="62">
        <v>0.01</v>
      </c>
      <c r="O509" s="56" t="s">
        <v>36</v>
      </c>
      <c r="P509" s="444" t="s">
        <v>2477</v>
      </c>
      <c r="Q509" s="56" t="s">
        <v>279</v>
      </c>
      <c r="R509" s="407" t="s">
        <v>280</v>
      </c>
      <c r="S509" s="439" t="s">
        <v>81</v>
      </c>
      <c r="T509" s="56"/>
    </row>
    <row r="510" spans="1:20" ht="85.5">
      <c r="A510" s="346" t="s">
        <v>3032</v>
      </c>
      <c r="B510" s="77" t="str">
        <f t="shared" si="134"/>
        <v>Capital Cost Reduction</v>
      </c>
      <c r="C510" s="346" t="s">
        <v>326</v>
      </c>
      <c r="D510" s="56" t="s">
        <v>511</v>
      </c>
      <c r="E510" s="56"/>
      <c r="F510" s="11" t="s">
        <v>514</v>
      </c>
      <c r="G510" s="56"/>
      <c r="H510" s="57">
        <v>92</v>
      </c>
      <c r="I510" s="56" t="s">
        <v>49</v>
      </c>
      <c r="J510" s="77" t="str">
        <f t="shared" si="135"/>
        <v>R&amp;D Capital Cost Reductions</v>
      </c>
      <c r="K510" s="79" t="s">
        <v>2404</v>
      </c>
      <c r="L510" s="63">
        <v>0</v>
      </c>
      <c r="M510" s="63">
        <v>0.4</v>
      </c>
      <c r="N510" s="62">
        <v>0.01</v>
      </c>
      <c r="O510" s="56" t="s">
        <v>36</v>
      </c>
      <c r="P510" s="444" t="s">
        <v>2478</v>
      </c>
      <c r="Q510" s="56" t="s">
        <v>279</v>
      </c>
      <c r="R510" s="407" t="s">
        <v>280</v>
      </c>
      <c r="S510" s="439" t="s">
        <v>81</v>
      </c>
      <c r="T510" s="56"/>
    </row>
    <row r="511" spans="1:20" ht="85.5">
      <c r="A511" s="77" t="str">
        <f>A$510</f>
        <v>Research and Development</v>
      </c>
      <c r="B511" s="77" t="str">
        <f t="shared" ref="B511:C521" si="137">B$510</f>
        <v>Capital Cost Reduction</v>
      </c>
      <c r="C511" s="77" t="str">
        <f t="shared" si="137"/>
        <v>RnD Electricity Capital Cost Perc Reduction</v>
      </c>
      <c r="D511" s="11" t="s">
        <v>345</v>
      </c>
      <c r="E511" s="58"/>
      <c r="F511" s="11" t="s">
        <v>2388</v>
      </c>
      <c r="G511" s="56"/>
      <c r="H511" s="57">
        <v>93</v>
      </c>
      <c r="I511" s="56" t="s">
        <v>49</v>
      </c>
      <c r="J511" s="77" t="str">
        <f t="shared" si="135"/>
        <v>R&amp;D Capital Cost Reductions</v>
      </c>
      <c r="K511" s="67" t="str">
        <f t="shared" ref="K511:O520" si="138">K$510</f>
        <v>RnD electricity capital cost reduction</v>
      </c>
      <c r="L511" s="67">
        <f t="shared" si="138"/>
        <v>0</v>
      </c>
      <c r="M511" s="64">
        <f t="shared" si="138"/>
        <v>0.4</v>
      </c>
      <c r="N511" s="64">
        <f t="shared" si="138"/>
        <v>0.01</v>
      </c>
      <c r="O511" s="58" t="str">
        <f t="shared" si="138"/>
        <v>% reduction in cost</v>
      </c>
      <c r="P511" s="444" t="s">
        <v>2479</v>
      </c>
      <c r="Q511" s="56" t="s">
        <v>279</v>
      </c>
      <c r="R511" s="407" t="s">
        <v>280</v>
      </c>
      <c r="S511" s="439" t="s">
        <v>81</v>
      </c>
      <c r="T511" s="56"/>
    </row>
    <row r="512" spans="1:20" ht="85.5">
      <c r="A512" s="77" t="str">
        <f t="shared" ref="A512:C520" si="139">A$510</f>
        <v>Research and Development</v>
      </c>
      <c r="B512" s="77" t="str">
        <f t="shared" si="137"/>
        <v>Capital Cost Reduction</v>
      </c>
      <c r="C512" s="77" t="str">
        <f t="shared" si="137"/>
        <v>RnD Electricity Capital Cost Perc Reduction</v>
      </c>
      <c r="D512" s="11" t="s">
        <v>84</v>
      </c>
      <c r="E512" s="58"/>
      <c r="F512" s="11" t="s">
        <v>365</v>
      </c>
      <c r="G512" s="56"/>
      <c r="H512" s="57">
        <v>94</v>
      </c>
      <c r="I512" s="56" t="s">
        <v>49</v>
      </c>
      <c r="J512" s="77" t="str">
        <f t="shared" si="135"/>
        <v>R&amp;D Capital Cost Reductions</v>
      </c>
      <c r="K512" s="67" t="str">
        <f t="shared" si="138"/>
        <v>RnD electricity capital cost reduction</v>
      </c>
      <c r="L512" s="67">
        <f t="shared" si="138"/>
        <v>0</v>
      </c>
      <c r="M512" s="64">
        <f t="shared" si="138"/>
        <v>0.4</v>
      </c>
      <c r="N512" s="64">
        <f t="shared" si="138"/>
        <v>0.01</v>
      </c>
      <c r="O512" s="58" t="str">
        <f t="shared" si="138"/>
        <v>% reduction in cost</v>
      </c>
      <c r="P512" s="444" t="s">
        <v>2480</v>
      </c>
      <c r="Q512" s="56" t="s">
        <v>279</v>
      </c>
      <c r="R512" s="407" t="s">
        <v>280</v>
      </c>
      <c r="S512" s="439" t="s">
        <v>81</v>
      </c>
      <c r="T512" s="56"/>
    </row>
    <row r="513" spans="1:20" ht="85.5">
      <c r="A513" s="77" t="str">
        <f t="shared" si="139"/>
        <v>Research and Development</v>
      </c>
      <c r="B513" s="77" t="str">
        <f t="shared" si="137"/>
        <v>Capital Cost Reduction</v>
      </c>
      <c r="C513" s="77" t="str">
        <f t="shared" si="137"/>
        <v>RnD Electricity Capital Cost Perc Reduction</v>
      </c>
      <c r="D513" s="11" t="s">
        <v>85</v>
      </c>
      <c r="E513" s="58"/>
      <c r="F513" s="11" t="s">
        <v>366</v>
      </c>
      <c r="G513" s="56"/>
      <c r="H513" s="57">
        <v>95</v>
      </c>
      <c r="I513" s="56" t="s">
        <v>49</v>
      </c>
      <c r="J513" s="77" t="str">
        <f t="shared" si="135"/>
        <v>R&amp;D Capital Cost Reductions</v>
      </c>
      <c r="K513" s="67" t="str">
        <f t="shared" si="138"/>
        <v>RnD electricity capital cost reduction</v>
      </c>
      <c r="L513" s="67">
        <f t="shared" si="138"/>
        <v>0</v>
      </c>
      <c r="M513" s="64">
        <f t="shared" si="138"/>
        <v>0.4</v>
      </c>
      <c r="N513" s="64">
        <f t="shared" si="138"/>
        <v>0.01</v>
      </c>
      <c r="O513" s="58" t="str">
        <f t="shared" si="138"/>
        <v>% reduction in cost</v>
      </c>
      <c r="P513" s="444" t="s">
        <v>2481</v>
      </c>
      <c r="Q513" s="56" t="s">
        <v>279</v>
      </c>
      <c r="R513" s="407" t="s">
        <v>280</v>
      </c>
      <c r="S513" s="439" t="s">
        <v>81</v>
      </c>
      <c r="T513" s="56"/>
    </row>
    <row r="514" spans="1:20" ht="85.5">
      <c r="A514" s="77" t="str">
        <f t="shared" si="139"/>
        <v>Research and Development</v>
      </c>
      <c r="B514" s="77" t="str">
        <f t="shared" si="137"/>
        <v>Capital Cost Reduction</v>
      </c>
      <c r="C514" s="77" t="str">
        <f t="shared" si="137"/>
        <v>RnD Electricity Capital Cost Perc Reduction</v>
      </c>
      <c r="D514" s="11" t="s">
        <v>512</v>
      </c>
      <c r="E514" s="58"/>
      <c r="F514" s="11" t="s">
        <v>516</v>
      </c>
      <c r="G514" s="56"/>
      <c r="H514" s="57">
        <v>96</v>
      </c>
      <c r="I514" s="56" t="s">
        <v>49</v>
      </c>
      <c r="J514" s="77" t="str">
        <f t="shared" si="135"/>
        <v>R&amp;D Capital Cost Reductions</v>
      </c>
      <c r="K514" s="67" t="str">
        <f t="shared" si="138"/>
        <v>RnD electricity capital cost reduction</v>
      </c>
      <c r="L514" s="67">
        <f t="shared" si="138"/>
        <v>0</v>
      </c>
      <c r="M514" s="64">
        <f t="shared" si="138"/>
        <v>0.4</v>
      </c>
      <c r="N514" s="64">
        <f t="shared" si="138"/>
        <v>0.01</v>
      </c>
      <c r="O514" s="58" t="str">
        <f t="shared" si="138"/>
        <v>% reduction in cost</v>
      </c>
      <c r="P514" s="444" t="s">
        <v>2482</v>
      </c>
      <c r="Q514" s="56" t="s">
        <v>279</v>
      </c>
      <c r="R514" s="407" t="s">
        <v>280</v>
      </c>
      <c r="S514" s="439" t="s">
        <v>81</v>
      </c>
      <c r="T514" s="56"/>
    </row>
    <row r="515" spans="1:20" ht="85.5">
      <c r="A515" s="77" t="str">
        <f t="shared" si="139"/>
        <v>Research and Development</v>
      </c>
      <c r="B515" s="77" t="str">
        <f t="shared" si="137"/>
        <v>Capital Cost Reduction</v>
      </c>
      <c r="C515" s="77" t="str">
        <f t="shared" si="137"/>
        <v>RnD Electricity Capital Cost Perc Reduction</v>
      </c>
      <c r="D515" s="11" t="s">
        <v>86</v>
      </c>
      <c r="E515" s="58"/>
      <c r="F515" s="11" t="s">
        <v>367</v>
      </c>
      <c r="G515" s="56"/>
      <c r="H515" s="57">
        <v>97</v>
      </c>
      <c r="I515" s="56" t="s">
        <v>49</v>
      </c>
      <c r="J515" s="77" t="str">
        <f t="shared" si="135"/>
        <v>R&amp;D Capital Cost Reductions</v>
      </c>
      <c r="K515" s="67" t="str">
        <f t="shared" si="138"/>
        <v>RnD electricity capital cost reduction</v>
      </c>
      <c r="L515" s="67">
        <f t="shared" si="138"/>
        <v>0</v>
      </c>
      <c r="M515" s="64">
        <f t="shared" si="138"/>
        <v>0.4</v>
      </c>
      <c r="N515" s="64">
        <f t="shared" si="138"/>
        <v>0.01</v>
      </c>
      <c r="O515" s="58" t="str">
        <f t="shared" si="138"/>
        <v>% reduction in cost</v>
      </c>
      <c r="P515" s="444" t="s">
        <v>2483</v>
      </c>
      <c r="Q515" s="56" t="s">
        <v>279</v>
      </c>
      <c r="R515" s="407" t="s">
        <v>280</v>
      </c>
      <c r="S515" s="439" t="s">
        <v>81</v>
      </c>
      <c r="T515" s="56"/>
    </row>
    <row r="516" spans="1:20" ht="85.5">
      <c r="A516" s="77" t="str">
        <f t="shared" si="139"/>
        <v>Research and Development</v>
      </c>
      <c r="B516" s="77" t="str">
        <f t="shared" si="137"/>
        <v>Capital Cost Reduction</v>
      </c>
      <c r="C516" s="77" t="str">
        <f t="shared" si="137"/>
        <v>RnD Electricity Capital Cost Perc Reduction</v>
      </c>
      <c r="D516" s="11" t="s">
        <v>87</v>
      </c>
      <c r="E516" s="58"/>
      <c r="F516" s="11" t="s">
        <v>368</v>
      </c>
      <c r="G516" s="56"/>
      <c r="H516" s="57">
        <v>98</v>
      </c>
      <c r="I516" s="56" t="s">
        <v>49</v>
      </c>
      <c r="J516" s="77" t="str">
        <f t="shared" si="135"/>
        <v>R&amp;D Capital Cost Reductions</v>
      </c>
      <c r="K516" s="67" t="str">
        <f t="shared" si="138"/>
        <v>RnD electricity capital cost reduction</v>
      </c>
      <c r="L516" s="67">
        <f t="shared" si="138"/>
        <v>0</v>
      </c>
      <c r="M516" s="64">
        <f t="shared" si="138"/>
        <v>0.4</v>
      </c>
      <c r="N516" s="64">
        <f t="shared" si="138"/>
        <v>0.01</v>
      </c>
      <c r="O516" s="58" t="str">
        <f t="shared" si="138"/>
        <v>% reduction in cost</v>
      </c>
      <c r="P516" s="444" t="s">
        <v>2484</v>
      </c>
      <c r="Q516" s="56" t="s">
        <v>279</v>
      </c>
      <c r="R516" s="407" t="s">
        <v>280</v>
      </c>
      <c r="S516" s="439" t="s">
        <v>81</v>
      </c>
      <c r="T516" s="56"/>
    </row>
    <row r="517" spans="1:20" ht="85.5">
      <c r="A517" s="77" t="str">
        <f t="shared" si="139"/>
        <v>Research and Development</v>
      </c>
      <c r="B517" s="77" t="str">
        <f t="shared" si="137"/>
        <v>Capital Cost Reduction</v>
      </c>
      <c r="C517" s="77" t="str">
        <f t="shared" si="137"/>
        <v>RnD Electricity Capital Cost Perc Reduction</v>
      </c>
      <c r="D517" s="11" t="s">
        <v>88</v>
      </c>
      <c r="E517" s="58"/>
      <c r="F517" s="11" t="s">
        <v>369</v>
      </c>
      <c r="G517" s="56"/>
      <c r="H517" s="57">
        <v>99</v>
      </c>
      <c r="I517" s="56" t="s">
        <v>49</v>
      </c>
      <c r="J517" s="77" t="str">
        <f t="shared" si="135"/>
        <v>R&amp;D Capital Cost Reductions</v>
      </c>
      <c r="K517" s="67" t="str">
        <f t="shared" si="138"/>
        <v>RnD electricity capital cost reduction</v>
      </c>
      <c r="L517" s="67">
        <f t="shared" si="138"/>
        <v>0</v>
      </c>
      <c r="M517" s="64">
        <f t="shared" si="138"/>
        <v>0.4</v>
      </c>
      <c r="N517" s="64">
        <f t="shared" si="138"/>
        <v>0.01</v>
      </c>
      <c r="O517" s="58" t="str">
        <f t="shared" si="138"/>
        <v>% reduction in cost</v>
      </c>
      <c r="P517" s="444" t="s">
        <v>2485</v>
      </c>
      <c r="Q517" s="56" t="s">
        <v>279</v>
      </c>
      <c r="R517" s="407" t="s">
        <v>280</v>
      </c>
      <c r="S517" s="439" t="s">
        <v>81</v>
      </c>
      <c r="T517" s="56"/>
    </row>
    <row r="518" spans="1:20" ht="85.5">
      <c r="A518" s="77" t="str">
        <f>A$510</f>
        <v>Research and Development</v>
      </c>
      <c r="B518" s="77" t="str">
        <f t="shared" si="137"/>
        <v>Capital Cost Reduction</v>
      </c>
      <c r="C518" s="77" t="str">
        <f t="shared" si="137"/>
        <v>RnD Electricity Capital Cost Perc Reduction</v>
      </c>
      <c r="D518" s="11" t="s">
        <v>348</v>
      </c>
      <c r="E518" s="58"/>
      <c r="F518" s="11" t="s">
        <v>2389</v>
      </c>
      <c r="G518" s="56"/>
      <c r="H518" s="57">
        <v>192</v>
      </c>
      <c r="I518" s="56" t="s">
        <v>49</v>
      </c>
      <c r="J518" s="77" t="str">
        <f t="shared" si="135"/>
        <v>R&amp;D Capital Cost Reductions</v>
      </c>
      <c r="K518" s="67" t="str">
        <f t="shared" si="138"/>
        <v>RnD electricity capital cost reduction</v>
      </c>
      <c r="L518" s="67">
        <f t="shared" si="138"/>
        <v>0</v>
      </c>
      <c r="M518" s="64">
        <f t="shared" si="138"/>
        <v>0.4</v>
      </c>
      <c r="N518" s="64">
        <f t="shared" si="138"/>
        <v>0.01</v>
      </c>
      <c r="O518" s="58" t="str">
        <f t="shared" si="138"/>
        <v>% reduction in cost</v>
      </c>
      <c r="P518" s="444" t="s">
        <v>2486</v>
      </c>
      <c r="Q518" s="56" t="s">
        <v>279</v>
      </c>
      <c r="R518" s="407" t="s">
        <v>280</v>
      </c>
      <c r="S518" s="439" t="s">
        <v>81</v>
      </c>
      <c r="T518" s="56"/>
    </row>
    <row r="519" spans="1:20" ht="85.5">
      <c r="A519" s="77" t="str">
        <f t="shared" si="139"/>
        <v>Research and Development</v>
      </c>
      <c r="B519" s="77" t="str">
        <f t="shared" si="139"/>
        <v>Capital Cost Reduction</v>
      </c>
      <c r="C519" s="77" t="str">
        <f t="shared" si="139"/>
        <v>RnD Electricity Capital Cost Perc Reduction</v>
      </c>
      <c r="D519" s="11" t="s">
        <v>508</v>
      </c>
      <c r="E519" s="58"/>
      <c r="F519" s="11" t="s">
        <v>509</v>
      </c>
      <c r="G519" s="56"/>
      <c r="H519" s="57">
        <v>180</v>
      </c>
      <c r="I519" s="56" t="s">
        <v>49</v>
      </c>
      <c r="J519" s="77" t="str">
        <f t="shared" si="135"/>
        <v>R&amp;D Capital Cost Reductions</v>
      </c>
      <c r="K519" s="67" t="str">
        <f t="shared" si="138"/>
        <v>RnD electricity capital cost reduction</v>
      </c>
      <c r="L519" s="67">
        <f t="shared" si="138"/>
        <v>0</v>
      </c>
      <c r="M519" s="64">
        <f t="shared" si="138"/>
        <v>0.4</v>
      </c>
      <c r="N519" s="64">
        <f t="shared" si="138"/>
        <v>0.01</v>
      </c>
      <c r="O519" s="58" t="str">
        <f t="shared" si="138"/>
        <v>% reduction in cost</v>
      </c>
      <c r="P519" s="444" t="s">
        <v>2487</v>
      </c>
      <c r="Q519" s="56" t="s">
        <v>279</v>
      </c>
      <c r="R519" s="407" t="s">
        <v>280</v>
      </c>
      <c r="S519" s="439" t="s">
        <v>81</v>
      </c>
      <c r="T519" s="56"/>
    </row>
    <row r="520" spans="1:20" ht="85.5">
      <c r="A520" s="77" t="str">
        <f t="shared" si="139"/>
        <v>Research and Development</v>
      </c>
      <c r="B520" s="77" t="str">
        <f t="shared" si="139"/>
        <v>Capital Cost Reduction</v>
      </c>
      <c r="C520" s="77" t="str">
        <f t="shared" si="139"/>
        <v>RnD Electricity Capital Cost Perc Reduction</v>
      </c>
      <c r="D520" s="11" t="s">
        <v>517</v>
      </c>
      <c r="E520" s="58"/>
      <c r="F520" s="11" t="s">
        <v>519</v>
      </c>
      <c r="G520" s="56"/>
      <c r="H520" s="57">
        <v>183</v>
      </c>
      <c r="I520" s="56" t="s">
        <v>49</v>
      </c>
      <c r="J520" s="77" t="str">
        <f t="shared" si="135"/>
        <v>R&amp;D Capital Cost Reductions</v>
      </c>
      <c r="K520" s="67" t="str">
        <f t="shared" si="138"/>
        <v>RnD electricity capital cost reduction</v>
      </c>
      <c r="L520" s="67">
        <f t="shared" si="138"/>
        <v>0</v>
      </c>
      <c r="M520" s="64">
        <f t="shared" si="138"/>
        <v>0.4</v>
      </c>
      <c r="N520" s="64">
        <f t="shared" si="138"/>
        <v>0.01</v>
      </c>
      <c r="O520" s="58" t="str">
        <f t="shared" si="138"/>
        <v>% reduction in cost</v>
      </c>
      <c r="P520" s="444" t="s">
        <v>2488</v>
      </c>
      <c r="Q520" s="56" t="s">
        <v>279</v>
      </c>
      <c r="R520" s="407" t="s">
        <v>280</v>
      </c>
      <c r="S520" s="439" t="s">
        <v>81</v>
      </c>
      <c r="T520" s="56"/>
    </row>
    <row r="521" spans="1:20" ht="85.5">
      <c r="A521" s="346" t="s">
        <v>3032</v>
      </c>
      <c r="B521" s="77" t="str">
        <f t="shared" si="137"/>
        <v>Capital Cost Reduction</v>
      </c>
      <c r="C521" s="346" t="s">
        <v>327</v>
      </c>
      <c r="D521" s="56" t="s">
        <v>145</v>
      </c>
      <c r="E521" s="56"/>
      <c r="F521" s="11" t="s">
        <v>370</v>
      </c>
      <c r="G521" s="56"/>
      <c r="H521" s="57">
        <v>100</v>
      </c>
      <c r="I521" s="56" t="s">
        <v>49</v>
      </c>
      <c r="J521" s="77" t="str">
        <f t="shared" si="135"/>
        <v>R&amp;D Capital Cost Reductions</v>
      </c>
      <c r="K521" s="79" t="s">
        <v>2403</v>
      </c>
      <c r="L521" s="63">
        <v>0</v>
      </c>
      <c r="M521" s="63">
        <v>0.4</v>
      </c>
      <c r="N521" s="62">
        <v>0.01</v>
      </c>
      <c r="O521" s="56" t="s">
        <v>36</v>
      </c>
      <c r="P521" s="444" t="s">
        <v>2489</v>
      </c>
      <c r="Q521" s="56" t="s">
        <v>279</v>
      </c>
      <c r="R521" s="407" t="s">
        <v>280</v>
      </c>
      <c r="S521" s="439" t="s">
        <v>81</v>
      </c>
      <c r="T521" s="56"/>
    </row>
    <row r="522" spans="1:20" ht="99.75">
      <c r="A522" s="77" t="str">
        <f>A$521</f>
        <v>Research and Development</v>
      </c>
      <c r="B522" s="77" t="str">
        <f t="shared" ref="B522:C529" si="140">B$521</f>
        <v>Capital Cost Reduction</v>
      </c>
      <c r="C522" s="77" t="str">
        <f t="shared" si="140"/>
        <v>RnD Industry Capital Cost Perc Reduction</v>
      </c>
      <c r="D522" s="11" t="s">
        <v>146</v>
      </c>
      <c r="E522" s="56"/>
      <c r="F522" s="11" t="s">
        <v>371</v>
      </c>
      <c r="G522" s="56"/>
      <c r="H522" s="57">
        <v>101</v>
      </c>
      <c r="I522" s="56" t="s">
        <v>49</v>
      </c>
      <c r="J522" s="77" t="str">
        <f t="shared" si="135"/>
        <v>R&amp;D Capital Cost Reductions</v>
      </c>
      <c r="K522" s="67" t="str">
        <f t="shared" ref="K522:O528" si="141">K$521</f>
        <v>RnD industry capital cost reduction</v>
      </c>
      <c r="L522" s="67">
        <f t="shared" si="141"/>
        <v>0</v>
      </c>
      <c r="M522" s="67">
        <f t="shared" si="141"/>
        <v>0.4</v>
      </c>
      <c r="N522" s="67">
        <f t="shared" si="141"/>
        <v>0.01</v>
      </c>
      <c r="O522" s="58" t="str">
        <f t="shared" si="141"/>
        <v>% reduction in cost</v>
      </c>
      <c r="P522" s="444" t="s">
        <v>2490</v>
      </c>
      <c r="Q522" s="56" t="s">
        <v>279</v>
      </c>
      <c r="R522" s="407" t="s">
        <v>280</v>
      </c>
      <c r="S522" s="439" t="s">
        <v>81</v>
      </c>
      <c r="T522" s="56"/>
    </row>
    <row r="523" spans="1:20" ht="99.75">
      <c r="A523" s="77" t="str">
        <f t="shared" ref="A523:A528" si="142">A$521</f>
        <v>Research and Development</v>
      </c>
      <c r="B523" s="77" t="str">
        <f t="shared" si="140"/>
        <v>Capital Cost Reduction</v>
      </c>
      <c r="C523" s="77" t="str">
        <f t="shared" si="140"/>
        <v>RnD Industry Capital Cost Perc Reduction</v>
      </c>
      <c r="D523" s="11" t="s">
        <v>147</v>
      </c>
      <c r="E523" s="56"/>
      <c r="F523" s="11" t="s">
        <v>372</v>
      </c>
      <c r="G523" s="56"/>
      <c r="H523" s="57">
        <v>102</v>
      </c>
      <c r="I523" s="56" t="s">
        <v>49</v>
      </c>
      <c r="J523" s="77" t="str">
        <f t="shared" si="135"/>
        <v>R&amp;D Capital Cost Reductions</v>
      </c>
      <c r="K523" s="67" t="str">
        <f t="shared" si="141"/>
        <v>RnD industry capital cost reduction</v>
      </c>
      <c r="L523" s="67">
        <f t="shared" si="141"/>
        <v>0</v>
      </c>
      <c r="M523" s="67">
        <f t="shared" si="141"/>
        <v>0.4</v>
      </c>
      <c r="N523" s="67">
        <f t="shared" si="141"/>
        <v>0.01</v>
      </c>
      <c r="O523" s="58" t="str">
        <f t="shared" si="141"/>
        <v>% reduction in cost</v>
      </c>
      <c r="P523" s="444" t="s">
        <v>2491</v>
      </c>
      <c r="Q523" s="56" t="s">
        <v>279</v>
      </c>
      <c r="R523" s="407" t="s">
        <v>280</v>
      </c>
      <c r="S523" s="439" t="s">
        <v>81</v>
      </c>
      <c r="T523" s="56"/>
    </row>
    <row r="524" spans="1:20" ht="99.75">
      <c r="A524" s="77" t="str">
        <f t="shared" si="142"/>
        <v>Research and Development</v>
      </c>
      <c r="B524" s="77" t="str">
        <f t="shared" si="140"/>
        <v>Capital Cost Reduction</v>
      </c>
      <c r="C524" s="77" t="str">
        <f t="shared" si="140"/>
        <v>RnD Industry Capital Cost Perc Reduction</v>
      </c>
      <c r="D524" s="11" t="s">
        <v>148</v>
      </c>
      <c r="E524" s="56"/>
      <c r="F524" s="11" t="s">
        <v>373</v>
      </c>
      <c r="G524" s="56"/>
      <c r="H524" s="57">
        <v>103</v>
      </c>
      <c r="I524" s="56" t="s">
        <v>49</v>
      </c>
      <c r="J524" s="77" t="str">
        <f t="shared" si="135"/>
        <v>R&amp;D Capital Cost Reductions</v>
      </c>
      <c r="K524" s="67" t="str">
        <f t="shared" si="141"/>
        <v>RnD industry capital cost reduction</v>
      </c>
      <c r="L524" s="67">
        <f t="shared" si="141"/>
        <v>0</v>
      </c>
      <c r="M524" s="67">
        <f t="shared" si="141"/>
        <v>0.4</v>
      </c>
      <c r="N524" s="67">
        <f t="shared" si="141"/>
        <v>0.01</v>
      </c>
      <c r="O524" s="58" t="str">
        <f t="shared" si="141"/>
        <v>% reduction in cost</v>
      </c>
      <c r="P524" s="444" t="s">
        <v>2492</v>
      </c>
      <c r="Q524" s="56" t="s">
        <v>279</v>
      </c>
      <c r="R524" s="407" t="s">
        <v>280</v>
      </c>
      <c r="S524" s="439" t="s">
        <v>81</v>
      </c>
      <c r="T524" s="56"/>
    </row>
    <row r="525" spans="1:20" ht="85.5">
      <c r="A525" s="77" t="str">
        <f t="shared" si="142"/>
        <v>Research and Development</v>
      </c>
      <c r="B525" s="77" t="str">
        <f t="shared" si="140"/>
        <v>Capital Cost Reduction</v>
      </c>
      <c r="C525" s="77" t="str">
        <f t="shared" si="140"/>
        <v>RnD Industry Capital Cost Perc Reduction</v>
      </c>
      <c r="D525" s="11" t="s">
        <v>2730</v>
      </c>
      <c r="E525" s="56"/>
      <c r="F525" s="11" t="s">
        <v>374</v>
      </c>
      <c r="G525" s="56"/>
      <c r="H525" s="57">
        <v>104</v>
      </c>
      <c r="I525" s="56" t="s">
        <v>49</v>
      </c>
      <c r="J525" s="77" t="str">
        <f t="shared" si="135"/>
        <v>R&amp;D Capital Cost Reductions</v>
      </c>
      <c r="K525" s="67" t="str">
        <f t="shared" si="141"/>
        <v>RnD industry capital cost reduction</v>
      </c>
      <c r="L525" s="67">
        <f t="shared" si="141"/>
        <v>0</v>
      </c>
      <c r="M525" s="67">
        <f t="shared" si="141"/>
        <v>0.4</v>
      </c>
      <c r="N525" s="67">
        <f t="shared" si="141"/>
        <v>0.01</v>
      </c>
      <c r="O525" s="58" t="str">
        <f t="shared" si="141"/>
        <v>% reduction in cost</v>
      </c>
      <c r="P525" s="444" t="s">
        <v>2493</v>
      </c>
      <c r="Q525" s="56" t="s">
        <v>279</v>
      </c>
      <c r="R525" s="407" t="s">
        <v>280</v>
      </c>
      <c r="S525" s="439" t="s">
        <v>81</v>
      </c>
      <c r="T525" s="56"/>
    </row>
    <row r="526" spans="1:20" ht="99.75">
      <c r="A526" s="77" t="str">
        <f t="shared" si="142"/>
        <v>Research and Development</v>
      </c>
      <c r="B526" s="77" t="str">
        <f t="shared" si="140"/>
        <v>Capital Cost Reduction</v>
      </c>
      <c r="C526" s="77" t="str">
        <f t="shared" si="140"/>
        <v>RnD Industry Capital Cost Perc Reduction</v>
      </c>
      <c r="D526" s="11" t="s">
        <v>149</v>
      </c>
      <c r="E526" s="56"/>
      <c r="F526" s="11" t="s">
        <v>2739</v>
      </c>
      <c r="G526" s="56"/>
      <c r="H526" s="57">
        <v>105</v>
      </c>
      <c r="I526" s="56" t="s">
        <v>49</v>
      </c>
      <c r="J526" s="77" t="str">
        <f t="shared" si="135"/>
        <v>R&amp;D Capital Cost Reductions</v>
      </c>
      <c r="K526" s="67" t="str">
        <f t="shared" si="141"/>
        <v>RnD industry capital cost reduction</v>
      </c>
      <c r="L526" s="67">
        <f t="shared" si="141"/>
        <v>0</v>
      </c>
      <c r="M526" s="67">
        <f t="shared" si="141"/>
        <v>0.4</v>
      </c>
      <c r="N526" s="67">
        <f t="shared" si="141"/>
        <v>0.01</v>
      </c>
      <c r="O526" s="58" t="str">
        <f t="shared" si="141"/>
        <v>% reduction in cost</v>
      </c>
      <c r="P526" s="444" t="s">
        <v>2494</v>
      </c>
      <c r="Q526" s="56" t="s">
        <v>279</v>
      </c>
      <c r="R526" s="407" t="s">
        <v>280</v>
      </c>
      <c r="S526" s="439" t="s">
        <v>81</v>
      </c>
      <c r="T526" s="56"/>
    </row>
    <row r="527" spans="1:20" ht="99.75">
      <c r="A527" s="77" t="str">
        <f t="shared" si="142"/>
        <v>Research and Development</v>
      </c>
      <c r="B527" s="77" t="str">
        <f t="shared" si="140"/>
        <v>Capital Cost Reduction</v>
      </c>
      <c r="C527" s="77" t="str">
        <f t="shared" si="140"/>
        <v>RnD Industry Capital Cost Perc Reduction</v>
      </c>
      <c r="D527" s="11" t="s">
        <v>150</v>
      </c>
      <c r="E527" s="56"/>
      <c r="F527" s="11" t="s">
        <v>375</v>
      </c>
      <c r="G527" s="56"/>
      <c r="H527" s="57">
        <v>106</v>
      </c>
      <c r="I527" s="56" t="s">
        <v>49</v>
      </c>
      <c r="J527" s="77" t="str">
        <f t="shared" si="135"/>
        <v>R&amp;D Capital Cost Reductions</v>
      </c>
      <c r="K527" s="67" t="str">
        <f t="shared" si="141"/>
        <v>RnD industry capital cost reduction</v>
      </c>
      <c r="L527" s="67">
        <f t="shared" si="141"/>
        <v>0</v>
      </c>
      <c r="M527" s="67">
        <f t="shared" si="141"/>
        <v>0.4</v>
      </c>
      <c r="N527" s="67">
        <f t="shared" si="141"/>
        <v>0.01</v>
      </c>
      <c r="O527" s="58" t="str">
        <f t="shared" si="141"/>
        <v>% reduction in cost</v>
      </c>
      <c r="P527" s="444" t="s">
        <v>2495</v>
      </c>
      <c r="Q527" s="56" t="s">
        <v>279</v>
      </c>
      <c r="R527" s="407" t="s">
        <v>280</v>
      </c>
      <c r="S527" s="439" t="s">
        <v>81</v>
      </c>
      <c r="T527" s="56"/>
    </row>
    <row r="528" spans="1:20" ht="85.5">
      <c r="A528" s="77" t="str">
        <f t="shared" si="142"/>
        <v>Research and Development</v>
      </c>
      <c r="B528" s="77" t="str">
        <f t="shared" si="140"/>
        <v>Capital Cost Reduction</v>
      </c>
      <c r="C528" s="77" t="str">
        <f t="shared" si="140"/>
        <v>RnD Industry Capital Cost Perc Reduction</v>
      </c>
      <c r="D528" s="11" t="s">
        <v>151</v>
      </c>
      <c r="E528" s="56"/>
      <c r="F528" s="11" t="s">
        <v>376</v>
      </c>
      <c r="G528" s="56"/>
      <c r="H528" s="57">
        <v>107</v>
      </c>
      <c r="I528" s="56" t="s">
        <v>49</v>
      </c>
      <c r="J528" s="77" t="str">
        <f t="shared" si="135"/>
        <v>R&amp;D Capital Cost Reductions</v>
      </c>
      <c r="K528" s="67" t="str">
        <f t="shared" si="141"/>
        <v>RnD industry capital cost reduction</v>
      </c>
      <c r="L528" s="67">
        <f t="shared" si="141"/>
        <v>0</v>
      </c>
      <c r="M528" s="67">
        <f t="shared" si="141"/>
        <v>0.4</v>
      </c>
      <c r="N528" s="67">
        <f t="shared" si="141"/>
        <v>0.01</v>
      </c>
      <c r="O528" s="58" t="str">
        <f t="shared" si="141"/>
        <v>% reduction in cost</v>
      </c>
      <c r="P528" s="444" t="s">
        <v>2496</v>
      </c>
      <c r="Q528" s="56" t="s">
        <v>279</v>
      </c>
      <c r="R528" s="407" t="s">
        <v>280</v>
      </c>
      <c r="S528" s="439" t="s">
        <v>81</v>
      </c>
      <c r="T528" s="56"/>
    </row>
    <row r="529" spans="1:20" ht="85.5">
      <c r="A529" s="346" t="s">
        <v>3032</v>
      </c>
      <c r="B529" s="77" t="str">
        <f t="shared" si="140"/>
        <v>Capital Cost Reduction</v>
      </c>
      <c r="C529" s="347" t="s">
        <v>328</v>
      </c>
      <c r="D529" s="56" t="s">
        <v>2376</v>
      </c>
      <c r="E529" s="56"/>
      <c r="F529" s="56" t="s">
        <v>542</v>
      </c>
      <c r="G529" s="56"/>
      <c r="H529" s="57">
        <v>108</v>
      </c>
      <c r="I529" s="56" t="s">
        <v>49</v>
      </c>
      <c r="J529" s="77" t="str">
        <f t="shared" si="135"/>
        <v>R&amp;D Capital Cost Reductions</v>
      </c>
      <c r="K529" s="79" t="s">
        <v>2402</v>
      </c>
      <c r="L529" s="63">
        <v>0</v>
      </c>
      <c r="M529" s="63">
        <v>0.4</v>
      </c>
      <c r="N529" s="62">
        <v>0.01</v>
      </c>
      <c r="O529" s="56" t="s">
        <v>36</v>
      </c>
      <c r="P529" s="444" t="s">
        <v>2497</v>
      </c>
      <c r="Q529" s="56" t="s">
        <v>279</v>
      </c>
      <c r="R529" s="407" t="s">
        <v>280</v>
      </c>
      <c r="S529" s="439" t="s">
        <v>81</v>
      </c>
      <c r="T529" s="56"/>
    </row>
    <row r="530" spans="1:20" ht="85.5">
      <c r="A530" s="77" t="str">
        <f t="shared" ref="A530:A535" si="143">A$529</f>
        <v>Research and Development</v>
      </c>
      <c r="B530" s="77" t="str">
        <f t="shared" ref="B530:C535" si="144">B$529</f>
        <v>Capital Cost Reduction</v>
      </c>
      <c r="C530" s="77" t="str">
        <f t="shared" si="144"/>
        <v>RnD Transportation Capital Cost Perc Reduction</v>
      </c>
      <c r="D530" s="56" t="s">
        <v>2377</v>
      </c>
      <c r="E530" s="56"/>
      <c r="F530" s="56" t="s">
        <v>543</v>
      </c>
      <c r="G530" s="56"/>
      <c r="H530" s="57">
        <v>109</v>
      </c>
      <c r="I530" s="56" t="s">
        <v>49</v>
      </c>
      <c r="J530" s="77" t="str">
        <f t="shared" si="135"/>
        <v>R&amp;D Capital Cost Reductions</v>
      </c>
      <c r="K530" s="67" t="str">
        <f t="shared" ref="K530:O535" si="145">K$529</f>
        <v>RnD transportation capital cost reduction</v>
      </c>
      <c r="L530" s="67">
        <f t="shared" si="145"/>
        <v>0</v>
      </c>
      <c r="M530" s="67">
        <f t="shared" si="145"/>
        <v>0.4</v>
      </c>
      <c r="N530" s="67">
        <f t="shared" si="145"/>
        <v>0.01</v>
      </c>
      <c r="O530" s="58" t="str">
        <f t="shared" si="145"/>
        <v>% reduction in cost</v>
      </c>
      <c r="P530" s="444" t="s">
        <v>2498</v>
      </c>
      <c r="Q530" s="56" t="s">
        <v>279</v>
      </c>
      <c r="R530" s="407" t="s">
        <v>280</v>
      </c>
      <c r="S530" s="439" t="s">
        <v>81</v>
      </c>
      <c r="T530" s="56"/>
    </row>
    <row r="531" spans="1:20" ht="99.75">
      <c r="A531" s="77" t="str">
        <f t="shared" si="143"/>
        <v>Research and Development</v>
      </c>
      <c r="B531" s="77" t="str">
        <f t="shared" si="144"/>
        <v>Capital Cost Reduction</v>
      </c>
      <c r="C531" s="77" t="str">
        <f t="shared" si="144"/>
        <v>RnD Transportation Capital Cost Perc Reduction</v>
      </c>
      <c r="D531" s="56" t="s">
        <v>2378</v>
      </c>
      <c r="E531" s="56"/>
      <c r="F531" s="56" t="s">
        <v>544</v>
      </c>
      <c r="G531" s="56"/>
      <c r="H531" s="57">
        <v>110</v>
      </c>
      <c r="I531" s="56" t="s">
        <v>49</v>
      </c>
      <c r="J531" s="77" t="str">
        <f t="shared" si="135"/>
        <v>R&amp;D Capital Cost Reductions</v>
      </c>
      <c r="K531" s="67" t="str">
        <f t="shared" si="145"/>
        <v>RnD transportation capital cost reduction</v>
      </c>
      <c r="L531" s="67">
        <f t="shared" si="145"/>
        <v>0</v>
      </c>
      <c r="M531" s="67">
        <f t="shared" si="145"/>
        <v>0.4</v>
      </c>
      <c r="N531" s="67">
        <f t="shared" si="145"/>
        <v>0.01</v>
      </c>
      <c r="O531" s="58" t="str">
        <f t="shared" si="145"/>
        <v>% reduction in cost</v>
      </c>
      <c r="P531" s="444" t="s">
        <v>2499</v>
      </c>
      <c r="Q531" s="56" t="s">
        <v>279</v>
      </c>
      <c r="R531" s="407" t="s">
        <v>280</v>
      </c>
      <c r="S531" s="439" t="s">
        <v>81</v>
      </c>
      <c r="T531" s="56"/>
    </row>
    <row r="532" spans="1:20" ht="99.75">
      <c r="A532" s="77" t="str">
        <f t="shared" si="143"/>
        <v>Research and Development</v>
      </c>
      <c r="B532" s="77" t="str">
        <f t="shared" si="144"/>
        <v>Capital Cost Reduction</v>
      </c>
      <c r="C532" s="77" t="str">
        <f t="shared" si="144"/>
        <v>RnD Transportation Capital Cost Perc Reduction</v>
      </c>
      <c r="D532" s="56" t="s">
        <v>2379</v>
      </c>
      <c r="E532" s="56"/>
      <c r="F532" s="56" t="s">
        <v>545</v>
      </c>
      <c r="G532" s="56"/>
      <c r="H532" s="57">
        <v>111</v>
      </c>
      <c r="I532" s="56" t="s">
        <v>49</v>
      </c>
      <c r="J532" s="77" t="str">
        <f t="shared" si="135"/>
        <v>R&amp;D Capital Cost Reductions</v>
      </c>
      <c r="K532" s="67" t="str">
        <f t="shared" si="145"/>
        <v>RnD transportation capital cost reduction</v>
      </c>
      <c r="L532" s="67">
        <f t="shared" si="145"/>
        <v>0</v>
      </c>
      <c r="M532" s="67">
        <f t="shared" si="145"/>
        <v>0.4</v>
      </c>
      <c r="N532" s="67">
        <f t="shared" si="145"/>
        <v>0.01</v>
      </c>
      <c r="O532" s="58" t="str">
        <f t="shared" si="145"/>
        <v>% reduction in cost</v>
      </c>
      <c r="P532" s="444" t="s">
        <v>2500</v>
      </c>
      <c r="Q532" s="56" t="s">
        <v>279</v>
      </c>
      <c r="R532" s="407" t="s">
        <v>280</v>
      </c>
      <c r="S532" s="439" t="s">
        <v>81</v>
      </c>
      <c r="T532" s="56"/>
    </row>
    <row r="533" spans="1:20" ht="85.5">
      <c r="A533" s="77" t="str">
        <f t="shared" si="143"/>
        <v>Research and Development</v>
      </c>
      <c r="B533" s="77" t="str">
        <f t="shared" si="144"/>
        <v>Capital Cost Reduction</v>
      </c>
      <c r="C533" s="77" t="str">
        <f t="shared" si="144"/>
        <v>RnD Transportation Capital Cost Perc Reduction</v>
      </c>
      <c r="D533" s="56" t="s">
        <v>2380</v>
      </c>
      <c r="E533" s="56"/>
      <c r="F533" s="56" t="s">
        <v>546</v>
      </c>
      <c r="G533" s="56"/>
      <c r="H533" s="57">
        <v>112</v>
      </c>
      <c r="I533" s="56" t="s">
        <v>49</v>
      </c>
      <c r="J533" s="77" t="str">
        <f t="shared" si="135"/>
        <v>R&amp;D Capital Cost Reductions</v>
      </c>
      <c r="K533" s="67" t="str">
        <f t="shared" si="145"/>
        <v>RnD transportation capital cost reduction</v>
      </c>
      <c r="L533" s="67">
        <f t="shared" si="145"/>
        <v>0</v>
      </c>
      <c r="M533" s="67">
        <f t="shared" si="145"/>
        <v>0.4</v>
      </c>
      <c r="N533" s="67">
        <f t="shared" si="145"/>
        <v>0.01</v>
      </c>
      <c r="O533" s="58" t="str">
        <f t="shared" si="145"/>
        <v>% reduction in cost</v>
      </c>
      <c r="P533" s="444" t="s">
        <v>2501</v>
      </c>
      <c r="Q533" s="56" t="s">
        <v>279</v>
      </c>
      <c r="R533" s="407" t="s">
        <v>280</v>
      </c>
      <c r="S533" s="439" t="s">
        <v>81</v>
      </c>
      <c r="T533" s="56"/>
    </row>
    <row r="534" spans="1:20" ht="85.5">
      <c r="A534" s="77" t="str">
        <f t="shared" si="143"/>
        <v>Research and Development</v>
      </c>
      <c r="B534" s="77" t="str">
        <f t="shared" si="144"/>
        <v>Capital Cost Reduction</v>
      </c>
      <c r="C534" s="77" t="str">
        <f t="shared" si="144"/>
        <v>RnD Transportation Capital Cost Perc Reduction</v>
      </c>
      <c r="D534" s="56" t="s">
        <v>2859</v>
      </c>
      <c r="E534" s="56"/>
      <c r="F534" s="56" t="s">
        <v>3206</v>
      </c>
      <c r="G534" s="56"/>
      <c r="H534" s="57">
        <v>113</v>
      </c>
      <c r="I534" s="56" t="s">
        <v>49</v>
      </c>
      <c r="J534" s="77" t="str">
        <f t="shared" si="135"/>
        <v>R&amp;D Capital Cost Reductions</v>
      </c>
      <c r="K534" s="67" t="str">
        <f t="shared" si="145"/>
        <v>RnD transportation capital cost reduction</v>
      </c>
      <c r="L534" s="67">
        <f t="shared" si="145"/>
        <v>0</v>
      </c>
      <c r="M534" s="67">
        <f t="shared" si="145"/>
        <v>0.4</v>
      </c>
      <c r="N534" s="67">
        <f t="shared" si="145"/>
        <v>0.01</v>
      </c>
      <c r="O534" s="58" t="str">
        <f t="shared" si="145"/>
        <v>% reduction in cost</v>
      </c>
      <c r="P534" s="444" t="s">
        <v>3208</v>
      </c>
      <c r="Q534" s="56" t="s">
        <v>279</v>
      </c>
      <c r="R534" s="407" t="s">
        <v>280</v>
      </c>
      <c r="S534" s="439" t="s">
        <v>81</v>
      </c>
      <c r="T534" s="56"/>
    </row>
    <row r="535" spans="1:20" ht="85.5">
      <c r="A535" s="77" t="str">
        <f t="shared" si="143"/>
        <v>Research and Development</v>
      </c>
      <c r="B535" s="77" t="str">
        <f t="shared" si="144"/>
        <v>Capital Cost Reduction</v>
      </c>
      <c r="C535" s="77" t="str">
        <f t="shared" si="144"/>
        <v>RnD Transportation Capital Cost Perc Reduction</v>
      </c>
      <c r="D535" s="56" t="s">
        <v>2858</v>
      </c>
      <c r="E535" s="56"/>
      <c r="F535" s="56" t="s">
        <v>3207</v>
      </c>
      <c r="G535" s="56"/>
      <c r="H535" s="57">
        <v>523</v>
      </c>
      <c r="I535" s="56" t="s">
        <v>49</v>
      </c>
      <c r="J535" s="77" t="str">
        <f t="shared" si="135"/>
        <v>R&amp;D Capital Cost Reductions</v>
      </c>
      <c r="K535" s="67" t="str">
        <f t="shared" si="145"/>
        <v>RnD transportation capital cost reduction</v>
      </c>
      <c r="L535" s="67">
        <f t="shared" si="145"/>
        <v>0</v>
      </c>
      <c r="M535" s="67">
        <f t="shared" si="145"/>
        <v>0.4</v>
      </c>
      <c r="N535" s="67">
        <f t="shared" si="145"/>
        <v>0.01</v>
      </c>
      <c r="O535" s="58" t="str">
        <f t="shared" si="145"/>
        <v>% reduction in cost</v>
      </c>
      <c r="P535" s="444" t="s">
        <v>3209</v>
      </c>
      <c r="Q535" s="56" t="s">
        <v>279</v>
      </c>
      <c r="R535" s="407" t="s">
        <v>280</v>
      </c>
      <c r="S535" s="439" t="s">
        <v>81</v>
      </c>
      <c r="T535" s="56"/>
    </row>
    <row r="536" spans="1:20" s="3" customFormat="1" ht="114">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85.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85.5">
      <c r="A538" s="77" t="str">
        <f>A$537</f>
        <v>Research and Development</v>
      </c>
      <c r="B538" s="77" t="str">
        <f t="shared" ref="B538:C544" si="146">B$537</f>
        <v>Fuel Use Reduction</v>
      </c>
      <c r="C538" s="77" t="str">
        <f t="shared" si="146"/>
        <v>RnD Building Fuel Use Perc Reduction</v>
      </c>
      <c r="D538" s="56" t="s">
        <v>126</v>
      </c>
      <c r="E538" s="56"/>
      <c r="F538" s="56" t="s">
        <v>360</v>
      </c>
      <c r="G538" s="56"/>
      <c r="H538" s="57">
        <v>115</v>
      </c>
      <c r="I538" s="56" t="s">
        <v>49</v>
      </c>
      <c r="J538" s="77" t="str">
        <f t="shared" ref="J538:J569" si="147">J$537</f>
        <v>R&amp;D Fuel Use Reductions</v>
      </c>
      <c r="K538" s="67" t="str">
        <f t="shared" ref="K538:O542" si="148">K$537</f>
        <v>RnD building fuel use reduction</v>
      </c>
      <c r="L538" s="67">
        <f t="shared" si="148"/>
        <v>0</v>
      </c>
      <c r="M538" s="67">
        <f t="shared" si="148"/>
        <v>0.4</v>
      </c>
      <c r="N538" s="67">
        <f t="shared" si="148"/>
        <v>0.01</v>
      </c>
      <c r="O538" s="58" t="str">
        <f t="shared" si="148"/>
        <v>% reduction in fuel use</v>
      </c>
      <c r="P538" s="439" t="s">
        <v>2503</v>
      </c>
      <c r="Q538" s="56" t="s">
        <v>279</v>
      </c>
      <c r="R538" s="407" t="s">
        <v>280</v>
      </c>
      <c r="S538" s="439" t="s">
        <v>81</v>
      </c>
      <c r="T538" s="56"/>
    </row>
    <row r="539" spans="1:20" ht="28.5">
      <c r="A539" s="77" t="str">
        <f>A$537</f>
        <v>Research and Development</v>
      </c>
      <c r="B539" s="77" t="str">
        <f t="shared" si="146"/>
        <v>Fuel Use Reduction</v>
      </c>
      <c r="C539" s="77" t="str">
        <f t="shared" si="146"/>
        <v>RnD Building Fuel Use Perc Reduction</v>
      </c>
      <c r="D539" s="56" t="s">
        <v>127</v>
      </c>
      <c r="E539" s="56"/>
      <c r="F539" s="56" t="s">
        <v>361</v>
      </c>
      <c r="G539" s="56"/>
      <c r="H539" s="57"/>
      <c r="I539" s="56" t="s">
        <v>50</v>
      </c>
      <c r="J539" s="77" t="str">
        <f t="shared" si="147"/>
        <v>R&amp;D Fuel Use Reductions</v>
      </c>
      <c r="K539" s="67" t="str">
        <f t="shared" si="148"/>
        <v>RnD building fuel use reduction</v>
      </c>
      <c r="L539" s="67"/>
      <c r="M539" s="67"/>
      <c r="N539" s="67"/>
      <c r="O539" s="58"/>
      <c r="P539" s="439"/>
      <c r="Q539" s="56"/>
      <c r="R539" s="407"/>
      <c r="S539" s="439"/>
      <c r="T539" s="56"/>
    </row>
    <row r="540" spans="1:20" ht="85.5">
      <c r="A540" s="77" t="str">
        <f>A$537</f>
        <v>Research and Development</v>
      </c>
      <c r="B540" s="77" t="str">
        <f t="shared" si="146"/>
        <v>Fuel Use Reduction</v>
      </c>
      <c r="C540" s="77" t="str">
        <f t="shared" si="146"/>
        <v>RnD Building Fuel Use Perc Reduction</v>
      </c>
      <c r="D540" s="56" t="s">
        <v>128</v>
      </c>
      <c r="E540" s="56"/>
      <c r="F540" s="56" t="s">
        <v>362</v>
      </c>
      <c r="G540" s="56"/>
      <c r="H540" s="57">
        <v>117</v>
      </c>
      <c r="I540" s="56" t="s">
        <v>49</v>
      </c>
      <c r="J540" s="77" t="str">
        <f t="shared" si="147"/>
        <v>R&amp;D Fuel Use Reductions</v>
      </c>
      <c r="K540" s="67" t="str">
        <f t="shared" si="148"/>
        <v>RnD building fuel use reduction</v>
      </c>
      <c r="L540" s="67">
        <f t="shared" si="148"/>
        <v>0</v>
      </c>
      <c r="M540" s="67">
        <f t="shared" si="148"/>
        <v>0.4</v>
      </c>
      <c r="N540" s="67">
        <f t="shared" si="148"/>
        <v>0.01</v>
      </c>
      <c r="O540" s="58" t="str">
        <f t="shared" si="148"/>
        <v>% reduction in fuel use</v>
      </c>
      <c r="P540" s="439" t="s">
        <v>2504</v>
      </c>
      <c r="Q540" s="56" t="s">
        <v>279</v>
      </c>
      <c r="R540" s="407" t="s">
        <v>280</v>
      </c>
      <c r="S540" s="439" t="s">
        <v>81</v>
      </c>
      <c r="T540" s="56"/>
    </row>
    <row r="541" spans="1:20" ht="85.5">
      <c r="A541" s="77" t="str">
        <f>A$537</f>
        <v>Research and Development</v>
      </c>
      <c r="B541" s="77" t="str">
        <f t="shared" si="146"/>
        <v>Fuel Use Reduction</v>
      </c>
      <c r="C541" s="77" t="str">
        <f t="shared" si="146"/>
        <v>RnD Building Fuel Use Perc Reduction</v>
      </c>
      <c r="D541" s="56" t="s">
        <v>129</v>
      </c>
      <c r="E541" s="56"/>
      <c r="F541" s="56" t="s">
        <v>363</v>
      </c>
      <c r="G541" s="56"/>
      <c r="H541" s="57">
        <v>118</v>
      </c>
      <c r="I541" s="56" t="s">
        <v>49</v>
      </c>
      <c r="J541" s="77" t="str">
        <f t="shared" si="147"/>
        <v>R&amp;D Fuel Use Reductions</v>
      </c>
      <c r="K541" s="67" t="str">
        <f t="shared" si="148"/>
        <v>RnD building fuel use reduction</v>
      </c>
      <c r="L541" s="67">
        <f t="shared" si="148"/>
        <v>0</v>
      </c>
      <c r="M541" s="67">
        <f t="shared" si="148"/>
        <v>0.4</v>
      </c>
      <c r="N541" s="67">
        <f t="shared" si="148"/>
        <v>0.01</v>
      </c>
      <c r="O541" s="58" t="str">
        <f t="shared" si="148"/>
        <v>% reduction in fuel use</v>
      </c>
      <c r="P541" s="439" t="s">
        <v>2505</v>
      </c>
      <c r="Q541" s="56" t="s">
        <v>279</v>
      </c>
      <c r="R541" s="407" t="s">
        <v>280</v>
      </c>
      <c r="S541" s="439" t="s">
        <v>81</v>
      </c>
      <c r="T541" s="56"/>
    </row>
    <row r="542" spans="1:20" ht="85.5">
      <c r="A542" s="77" t="str">
        <f>A$537</f>
        <v>Research and Development</v>
      </c>
      <c r="B542" s="77" t="str">
        <f t="shared" si="146"/>
        <v>Fuel Use Reduction</v>
      </c>
      <c r="C542" s="77" t="str">
        <f t="shared" si="146"/>
        <v>RnD Building Fuel Use Perc Reduction</v>
      </c>
      <c r="D542" s="56" t="s">
        <v>130</v>
      </c>
      <c r="E542" s="56"/>
      <c r="F542" s="56" t="s">
        <v>364</v>
      </c>
      <c r="G542" s="56"/>
      <c r="H542" s="57">
        <v>119</v>
      </c>
      <c r="I542" s="56" t="s">
        <v>49</v>
      </c>
      <c r="J542" s="77" t="str">
        <f t="shared" si="147"/>
        <v>R&amp;D Fuel Use Reductions</v>
      </c>
      <c r="K542" s="67" t="str">
        <f t="shared" si="148"/>
        <v>RnD building fuel use reduction</v>
      </c>
      <c r="L542" s="67">
        <f t="shared" si="148"/>
        <v>0</v>
      </c>
      <c r="M542" s="67">
        <f t="shared" si="148"/>
        <v>0.4</v>
      </c>
      <c r="N542" s="67">
        <f t="shared" si="148"/>
        <v>0.01</v>
      </c>
      <c r="O542" s="58" t="str">
        <f t="shared" si="148"/>
        <v>% reduction in fuel use</v>
      </c>
      <c r="P542" s="439" t="s">
        <v>2506</v>
      </c>
      <c r="Q542" s="56" t="s">
        <v>279</v>
      </c>
      <c r="R542" s="407" t="s">
        <v>280</v>
      </c>
      <c r="S542" s="439" t="s">
        <v>81</v>
      </c>
      <c r="T542" s="56"/>
    </row>
    <row r="543" spans="1:20" ht="99.75">
      <c r="A543" s="346" t="s">
        <v>3032</v>
      </c>
      <c r="B543" s="77" t="str">
        <f t="shared" si="146"/>
        <v>Fuel Use Reduction</v>
      </c>
      <c r="C543" s="346" t="s">
        <v>330</v>
      </c>
      <c r="D543" s="56"/>
      <c r="E543" s="56"/>
      <c r="F543" s="56" t="s">
        <v>30</v>
      </c>
      <c r="G543" s="56"/>
      <c r="H543" s="57">
        <v>120</v>
      </c>
      <c r="I543" s="56" t="s">
        <v>49</v>
      </c>
      <c r="J543" s="77" t="str">
        <f t="shared" si="147"/>
        <v>R&amp;D Fuel Use Reductions</v>
      </c>
      <c r="K543" s="79" t="s">
        <v>2400</v>
      </c>
      <c r="L543" s="63">
        <v>0</v>
      </c>
      <c r="M543" s="63">
        <v>0.4</v>
      </c>
      <c r="N543" s="62">
        <v>0.01</v>
      </c>
      <c r="O543" s="56" t="s">
        <v>37</v>
      </c>
      <c r="P543" s="439" t="s">
        <v>2507</v>
      </c>
      <c r="Q543" s="56" t="s">
        <v>279</v>
      </c>
      <c r="R543" s="407" t="s">
        <v>280</v>
      </c>
      <c r="S543" s="439" t="s">
        <v>81</v>
      </c>
      <c r="T543" s="56"/>
    </row>
    <row r="544" spans="1:20" ht="85.5">
      <c r="A544" s="346" t="s">
        <v>3032</v>
      </c>
      <c r="B544" s="77" t="str">
        <f t="shared" si="146"/>
        <v>Fuel Use Reduction</v>
      </c>
      <c r="C544" s="346" t="s">
        <v>331</v>
      </c>
      <c r="D544" s="56" t="s">
        <v>511</v>
      </c>
      <c r="E544" s="56"/>
      <c r="F544" s="11" t="s">
        <v>514</v>
      </c>
      <c r="G544" s="56"/>
      <c r="H544" s="57">
        <v>121</v>
      </c>
      <c r="I544" s="56" t="s">
        <v>49</v>
      </c>
      <c r="J544" s="77" t="str">
        <f t="shared" si="147"/>
        <v>R&amp;D Fuel Use Reductions</v>
      </c>
      <c r="K544" s="79" t="s">
        <v>2399</v>
      </c>
      <c r="L544" s="63">
        <v>0</v>
      </c>
      <c r="M544" s="63">
        <v>0.4</v>
      </c>
      <c r="N544" s="62">
        <v>0.01</v>
      </c>
      <c r="O544" s="56" t="s">
        <v>37</v>
      </c>
      <c r="P544" s="439" t="s">
        <v>2508</v>
      </c>
      <c r="Q544" s="56" t="s">
        <v>279</v>
      </c>
      <c r="R544" s="407" t="s">
        <v>280</v>
      </c>
      <c r="S544" s="439" t="s">
        <v>81</v>
      </c>
      <c r="T544" s="56"/>
    </row>
    <row r="545" spans="1:20" ht="85.5">
      <c r="A545" s="77" t="str">
        <f>A$544</f>
        <v>Research and Development</v>
      </c>
      <c r="B545" s="77" t="str">
        <f t="shared" ref="B545:C555" si="149">B$544</f>
        <v>Fuel Use Reduction</v>
      </c>
      <c r="C545" s="77" t="str">
        <f t="shared" si="149"/>
        <v>RnD Electricity Fuel Use Perc Reduction</v>
      </c>
      <c r="D545" s="11" t="s">
        <v>345</v>
      </c>
      <c r="E545" s="58"/>
      <c r="F545" s="11" t="s">
        <v>2388</v>
      </c>
      <c r="G545" s="56"/>
      <c r="H545" s="57">
        <v>122</v>
      </c>
      <c r="I545" s="56" t="s">
        <v>49</v>
      </c>
      <c r="J545" s="77" t="str">
        <f t="shared" si="147"/>
        <v>R&amp;D Fuel Use Reductions</v>
      </c>
      <c r="K545" s="67" t="str">
        <f t="shared" ref="K545:O550" si="150">K$544</f>
        <v>RnD electricity fuel use reduction</v>
      </c>
      <c r="L545" s="67">
        <f t="shared" si="150"/>
        <v>0</v>
      </c>
      <c r="M545" s="67">
        <f t="shared" si="150"/>
        <v>0.4</v>
      </c>
      <c r="N545" s="67">
        <f t="shared" si="150"/>
        <v>0.01</v>
      </c>
      <c r="O545" s="58" t="str">
        <f t="shared" si="150"/>
        <v>% reduction in fuel use</v>
      </c>
      <c r="P545" s="439" t="s">
        <v>2509</v>
      </c>
      <c r="Q545" s="56" t="s">
        <v>279</v>
      </c>
      <c r="R545" s="407" t="s">
        <v>280</v>
      </c>
      <c r="S545" s="439" t="s">
        <v>81</v>
      </c>
      <c r="T545" s="56"/>
    </row>
    <row r="546" spans="1:20" ht="85.5">
      <c r="A546" s="77" t="str">
        <f t="shared" ref="A546:C554" si="151">A$544</f>
        <v>Research and Development</v>
      </c>
      <c r="B546" s="77" t="str">
        <f t="shared" si="149"/>
        <v>Fuel Use Reduction</v>
      </c>
      <c r="C546" s="77" t="str">
        <f t="shared" si="149"/>
        <v>RnD Electricity Fuel Use Perc Reduction</v>
      </c>
      <c r="D546" s="11" t="s">
        <v>84</v>
      </c>
      <c r="E546" s="58"/>
      <c r="F546" s="11" t="s">
        <v>365</v>
      </c>
      <c r="G546" s="56"/>
      <c r="H546" s="57">
        <v>123</v>
      </c>
      <c r="I546" s="56" t="s">
        <v>49</v>
      </c>
      <c r="J546" s="77" t="str">
        <f t="shared" si="147"/>
        <v>R&amp;D Fuel Use Reductions</v>
      </c>
      <c r="K546" s="67" t="str">
        <f t="shared" si="150"/>
        <v>RnD electricity fuel use reduction</v>
      </c>
      <c r="L546" s="67">
        <f t="shared" si="150"/>
        <v>0</v>
      </c>
      <c r="M546" s="67">
        <f t="shared" si="150"/>
        <v>0.4</v>
      </c>
      <c r="N546" s="67">
        <f t="shared" si="150"/>
        <v>0.01</v>
      </c>
      <c r="O546" s="58" t="str">
        <f t="shared" si="150"/>
        <v>% reduction in fuel use</v>
      </c>
      <c r="P546" s="439" t="s">
        <v>2510</v>
      </c>
      <c r="Q546" s="56" t="s">
        <v>279</v>
      </c>
      <c r="R546" s="407" t="s">
        <v>280</v>
      </c>
      <c r="S546" s="439" t="s">
        <v>81</v>
      </c>
      <c r="T546" s="56"/>
    </row>
    <row r="547" spans="1:20" ht="28.5">
      <c r="A547" s="77" t="str">
        <f t="shared" si="151"/>
        <v>Research and Development</v>
      </c>
      <c r="B547" s="77" t="str">
        <f t="shared" si="149"/>
        <v>Fuel Use Reduction</v>
      </c>
      <c r="C547" s="77" t="str">
        <f t="shared" si="149"/>
        <v>RnD Electricity Fuel Use Perc Reduction</v>
      </c>
      <c r="D547" s="11" t="s">
        <v>85</v>
      </c>
      <c r="E547" s="58"/>
      <c r="F547" s="11" t="s">
        <v>366</v>
      </c>
      <c r="G547" s="56"/>
      <c r="H547" s="57" t="s">
        <v>213</v>
      </c>
      <c r="I547" s="56" t="s">
        <v>50</v>
      </c>
      <c r="J547" s="77" t="str">
        <f t="shared" si="147"/>
        <v>R&amp;D Fuel Use Reductions</v>
      </c>
      <c r="K547" s="67" t="str">
        <f t="shared" si="150"/>
        <v>RnD electricity fuel use reduction</v>
      </c>
      <c r="L547" s="67"/>
      <c r="M547" s="67"/>
      <c r="N547" s="67"/>
      <c r="O547" s="58"/>
      <c r="P547" s="439"/>
      <c r="Q547" s="56"/>
      <c r="R547" s="407"/>
      <c r="S547" s="439"/>
      <c r="T547" s="56"/>
    </row>
    <row r="548" spans="1:20" ht="28.5">
      <c r="A548" s="77" t="str">
        <f t="shared" si="151"/>
        <v>Research and Development</v>
      </c>
      <c r="B548" s="77" t="str">
        <f t="shared" si="149"/>
        <v>Fuel Use Reduction</v>
      </c>
      <c r="C548" s="77" t="str">
        <f t="shared" si="149"/>
        <v>RnD Electricity Fuel Use Perc Reduction</v>
      </c>
      <c r="D548" s="11" t="s">
        <v>512</v>
      </c>
      <c r="E548" s="58"/>
      <c r="F548" s="11" t="s">
        <v>516</v>
      </c>
      <c r="G548" s="56"/>
      <c r="H548" s="57" t="s">
        <v>213</v>
      </c>
      <c r="I548" s="56" t="s">
        <v>50</v>
      </c>
      <c r="J548" s="77" t="str">
        <f t="shared" si="147"/>
        <v>R&amp;D Fuel Use Reductions</v>
      </c>
      <c r="K548" s="67" t="str">
        <f t="shared" si="150"/>
        <v>RnD electricity fuel use reduction</v>
      </c>
      <c r="L548" s="67"/>
      <c r="M548" s="67"/>
      <c r="N548" s="67"/>
      <c r="O548" s="58"/>
      <c r="P548" s="439"/>
      <c r="Q548" s="56"/>
      <c r="R548" s="407"/>
      <c r="S548" s="439"/>
      <c r="T548" s="56"/>
    </row>
    <row r="549" spans="1:20" ht="28.5">
      <c r="A549" s="77" t="str">
        <f t="shared" si="151"/>
        <v>Research and Development</v>
      </c>
      <c r="B549" s="77" t="str">
        <f t="shared" si="149"/>
        <v>Fuel Use Reduction</v>
      </c>
      <c r="C549" s="77" t="str">
        <f t="shared" si="149"/>
        <v>RnD Electricity Fuel Use Perc Reduction</v>
      </c>
      <c r="D549" s="11" t="s">
        <v>86</v>
      </c>
      <c r="E549" s="58"/>
      <c r="F549" s="11" t="s">
        <v>367</v>
      </c>
      <c r="G549" s="56"/>
      <c r="H549" s="57" t="s">
        <v>213</v>
      </c>
      <c r="I549" s="56" t="s">
        <v>50</v>
      </c>
      <c r="J549" s="77" t="str">
        <f t="shared" si="147"/>
        <v>R&amp;D Fuel Use Reductions</v>
      </c>
      <c r="K549" s="67" t="str">
        <f t="shared" si="150"/>
        <v>RnD electricity fuel use reduction</v>
      </c>
      <c r="L549" s="67"/>
      <c r="M549" s="67"/>
      <c r="N549" s="67"/>
      <c r="O549" s="58"/>
      <c r="P549" s="439"/>
      <c r="Q549" s="56"/>
      <c r="R549" s="407"/>
      <c r="S549" s="439"/>
      <c r="T549" s="56"/>
    </row>
    <row r="550" spans="1:20" ht="28.5">
      <c r="A550" s="77" t="str">
        <f t="shared" si="151"/>
        <v>Research and Development</v>
      </c>
      <c r="B550" s="77" t="str">
        <f t="shared" si="149"/>
        <v>Fuel Use Reduction</v>
      </c>
      <c r="C550" s="77" t="str">
        <f t="shared" si="149"/>
        <v>RnD Electricity Fuel Use Perc Reduction</v>
      </c>
      <c r="D550" s="11" t="s">
        <v>87</v>
      </c>
      <c r="E550" s="58"/>
      <c r="F550" s="11" t="s">
        <v>368</v>
      </c>
      <c r="G550" s="56"/>
      <c r="H550" s="57" t="s">
        <v>213</v>
      </c>
      <c r="I550" s="56" t="s">
        <v>50</v>
      </c>
      <c r="J550" s="77" t="str">
        <f t="shared" si="147"/>
        <v>R&amp;D Fuel Use Reductions</v>
      </c>
      <c r="K550" s="67" t="str">
        <f t="shared" si="150"/>
        <v>RnD electricity fuel use reduction</v>
      </c>
      <c r="L550" s="67"/>
      <c r="M550" s="67"/>
      <c r="N550" s="67"/>
      <c r="O550" s="58"/>
      <c r="P550" s="439"/>
      <c r="Q550" s="56"/>
      <c r="R550" s="407"/>
      <c r="S550" s="439"/>
      <c r="T550" s="56"/>
    </row>
    <row r="551" spans="1:20" ht="85.5">
      <c r="A551" s="77" t="str">
        <f t="shared" si="151"/>
        <v>Research and Development</v>
      </c>
      <c r="B551" s="77" t="str">
        <f t="shared" si="149"/>
        <v>Fuel Use Reduction</v>
      </c>
      <c r="C551" s="77" t="str">
        <f t="shared" si="149"/>
        <v>RnD Electricity Fuel Use Perc Reduction</v>
      </c>
      <c r="D551" s="11" t="s">
        <v>88</v>
      </c>
      <c r="E551" s="58"/>
      <c r="F551" s="11" t="s">
        <v>369</v>
      </c>
      <c r="G551" s="56"/>
      <c r="H551" s="57">
        <v>124</v>
      </c>
      <c r="I551" s="56" t="s">
        <v>49</v>
      </c>
      <c r="J551" s="77" t="str">
        <f t="shared" si="147"/>
        <v>R&amp;D Fuel Use Reductions</v>
      </c>
      <c r="K551" s="67" t="str">
        <f t="shared" ref="K551:K554" si="152">K$544</f>
        <v>RnD electricity fuel use reduction</v>
      </c>
      <c r="L551" s="67">
        <f t="shared" ref="L551:O553" si="153">L$544</f>
        <v>0</v>
      </c>
      <c r="M551" s="67">
        <f t="shared" si="153"/>
        <v>0.4</v>
      </c>
      <c r="N551" s="67">
        <f t="shared" si="153"/>
        <v>0.01</v>
      </c>
      <c r="O551" s="58" t="str">
        <f t="shared" si="153"/>
        <v>% reduction in fuel use</v>
      </c>
      <c r="P551" s="439" t="s">
        <v>2511</v>
      </c>
      <c r="Q551" s="56" t="s">
        <v>279</v>
      </c>
      <c r="R551" s="407" t="s">
        <v>280</v>
      </c>
      <c r="S551" s="439" t="s">
        <v>81</v>
      </c>
      <c r="T551" s="56"/>
    </row>
    <row r="552" spans="1:20" ht="85.5">
      <c r="A552" s="77" t="str">
        <f>A$544</f>
        <v>Research and Development</v>
      </c>
      <c r="B552" s="77" t="str">
        <f t="shared" si="149"/>
        <v>Fuel Use Reduction</v>
      </c>
      <c r="C552" s="77" t="str">
        <f t="shared" si="149"/>
        <v>RnD Electricity Fuel Use Perc Reduction</v>
      </c>
      <c r="D552" s="11" t="s">
        <v>348</v>
      </c>
      <c r="E552" s="58"/>
      <c r="F552" s="11" t="s">
        <v>2389</v>
      </c>
      <c r="G552" s="56"/>
      <c r="H552" s="57">
        <v>193</v>
      </c>
      <c r="I552" s="56" t="s">
        <v>49</v>
      </c>
      <c r="J552" s="77" t="str">
        <f t="shared" si="147"/>
        <v>R&amp;D Fuel Use Reductions</v>
      </c>
      <c r="K552" s="67" t="str">
        <f t="shared" si="152"/>
        <v>RnD electricity fuel use reduction</v>
      </c>
      <c r="L552" s="67">
        <f t="shared" si="153"/>
        <v>0</v>
      </c>
      <c r="M552" s="67">
        <f t="shared" si="153"/>
        <v>0.4</v>
      </c>
      <c r="N552" s="67">
        <f t="shared" si="153"/>
        <v>0.01</v>
      </c>
      <c r="O552" s="58" t="str">
        <f t="shared" si="153"/>
        <v>% reduction in fuel use</v>
      </c>
      <c r="P552" s="439" t="s">
        <v>2512</v>
      </c>
      <c r="Q552" s="56" t="s">
        <v>279</v>
      </c>
      <c r="R552" s="407" t="s">
        <v>280</v>
      </c>
      <c r="S552" s="439" t="s">
        <v>81</v>
      </c>
      <c r="T552" s="56"/>
    </row>
    <row r="553" spans="1:20" ht="85.5">
      <c r="A553" s="77" t="str">
        <f t="shared" si="151"/>
        <v>Research and Development</v>
      </c>
      <c r="B553" s="77" t="str">
        <f t="shared" si="151"/>
        <v>Fuel Use Reduction</v>
      </c>
      <c r="C553" s="77" t="str">
        <f t="shared" si="151"/>
        <v>RnD Electricity Fuel Use Perc Reduction</v>
      </c>
      <c r="D553" s="11" t="s">
        <v>508</v>
      </c>
      <c r="E553" s="58"/>
      <c r="F553" s="11" t="s">
        <v>509</v>
      </c>
      <c r="G553" s="56"/>
      <c r="H553" s="57">
        <v>181</v>
      </c>
      <c r="I553" s="56" t="s">
        <v>49</v>
      </c>
      <c r="J553" s="77" t="str">
        <f t="shared" si="147"/>
        <v>R&amp;D Fuel Use Reductions</v>
      </c>
      <c r="K553" s="67" t="str">
        <f t="shared" si="152"/>
        <v>RnD electricity fuel use reduction</v>
      </c>
      <c r="L553" s="67">
        <f t="shared" si="153"/>
        <v>0</v>
      </c>
      <c r="M553" s="67">
        <f t="shared" si="153"/>
        <v>0.4</v>
      </c>
      <c r="N553" s="67">
        <f t="shared" si="153"/>
        <v>0.01</v>
      </c>
      <c r="O553" s="58" t="str">
        <f t="shared" si="153"/>
        <v>% reduction in fuel use</v>
      </c>
      <c r="P553" s="439" t="s">
        <v>2513</v>
      </c>
      <c r="Q553" s="56" t="s">
        <v>279</v>
      </c>
      <c r="R553" s="407" t="s">
        <v>280</v>
      </c>
      <c r="S553" s="439" t="s">
        <v>81</v>
      </c>
      <c r="T553" s="56"/>
    </row>
    <row r="554" spans="1:20" ht="28.5">
      <c r="A554" s="77" t="str">
        <f t="shared" si="151"/>
        <v>Research and Development</v>
      </c>
      <c r="B554" s="77" t="str">
        <f t="shared" si="151"/>
        <v>Fuel Use Reduction</v>
      </c>
      <c r="C554" s="77" t="str">
        <f t="shared" si="151"/>
        <v>RnD Electricity Fuel Use Perc Reduction</v>
      </c>
      <c r="D554" s="11" t="s">
        <v>517</v>
      </c>
      <c r="E554" s="58"/>
      <c r="F554" s="11" t="s">
        <v>519</v>
      </c>
      <c r="G554" s="56"/>
      <c r="H554" s="57"/>
      <c r="I554" s="56" t="s">
        <v>50</v>
      </c>
      <c r="J554" s="77" t="str">
        <f t="shared" si="147"/>
        <v>R&amp;D Fuel Use Reductions</v>
      </c>
      <c r="K554" s="67" t="str">
        <f t="shared" si="152"/>
        <v>RnD electricity fuel use reduction</v>
      </c>
      <c r="L554" s="67"/>
      <c r="M554" s="67"/>
      <c r="N554" s="67"/>
      <c r="O554" s="58"/>
      <c r="P554" s="439"/>
      <c r="Q554" s="56"/>
      <c r="R554" s="407"/>
      <c r="S554" s="439"/>
      <c r="T554" s="56"/>
    </row>
    <row r="555" spans="1:20" ht="99.75">
      <c r="A555" s="346" t="s">
        <v>3032</v>
      </c>
      <c r="B555" s="77" t="str">
        <f t="shared" si="149"/>
        <v>Fuel Use Reduction</v>
      </c>
      <c r="C555" s="346" t="s">
        <v>332</v>
      </c>
      <c r="D555" s="56" t="s">
        <v>145</v>
      </c>
      <c r="E555" s="56"/>
      <c r="F555" s="11" t="s">
        <v>370</v>
      </c>
      <c r="G555" s="56"/>
      <c r="H555" s="57">
        <v>125</v>
      </c>
      <c r="I555" s="56" t="s">
        <v>49</v>
      </c>
      <c r="J555" s="77" t="str">
        <f t="shared" si="147"/>
        <v>R&amp;D Fuel Use Reductions</v>
      </c>
      <c r="K555" s="79" t="s">
        <v>2398</v>
      </c>
      <c r="L555" s="63">
        <v>0</v>
      </c>
      <c r="M555" s="63">
        <v>0.4</v>
      </c>
      <c r="N555" s="62">
        <v>0.01</v>
      </c>
      <c r="O555" s="56" t="s">
        <v>37</v>
      </c>
      <c r="P555" s="439" t="s">
        <v>2514</v>
      </c>
      <c r="Q555" s="56" t="s">
        <v>279</v>
      </c>
      <c r="R555" s="407" t="s">
        <v>280</v>
      </c>
      <c r="S555" s="439" t="s">
        <v>81</v>
      </c>
      <c r="T555" s="56"/>
    </row>
    <row r="556" spans="1:20" ht="99.75">
      <c r="A556" s="77" t="str">
        <f>A$555</f>
        <v>Research and Development</v>
      </c>
      <c r="B556" s="77" t="str">
        <f t="shared" ref="B556:C563" si="154">B$555</f>
        <v>Fuel Use Reduction</v>
      </c>
      <c r="C556" s="77" t="str">
        <f t="shared" si="154"/>
        <v>RnD Industry Fuel Use Perc Reduction</v>
      </c>
      <c r="D556" s="11" t="s">
        <v>146</v>
      </c>
      <c r="E556" s="56"/>
      <c r="F556" s="11" t="s">
        <v>371</v>
      </c>
      <c r="G556" s="56"/>
      <c r="H556" s="57">
        <v>126</v>
      </c>
      <c r="I556" s="56" t="s">
        <v>49</v>
      </c>
      <c r="J556" s="77" t="str">
        <f t="shared" si="147"/>
        <v>R&amp;D Fuel Use Reductions</v>
      </c>
      <c r="K556" s="67" t="str">
        <f t="shared" ref="K556:O562" si="155">K$555</f>
        <v>RnD industry fuel use reduction</v>
      </c>
      <c r="L556" s="67">
        <f t="shared" si="155"/>
        <v>0</v>
      </c>
      <c r="M556" s="67">
        <f t="shared" si="155"/>
        <v>0.4</v>
      </c>
      <c r="N556" s="67">
        <f t="shared" si="155"/>
        <v>0.01</v>
      </c>
      <c r="O556" s="58" t="str">
        <f t="shared" si="155"/>
        <v>% reduction in fuel use</v>
      </c>
      <c r="P556" s="439" t="s">
        <v>2515</v>
      </c>
      <c r="Q556" s="56" t="s">
        <v>279</v>
      </c>
      <c r="R556" s="407" t="s">
        <v>280</v>
      </c>
      <c r="S556" s="439" t="s">
        <v>81</v>
      </c>
      <c r="T556" s="56"/>
    </row>
    <row r="557" spans="1:20" ht="99.75">
      <c r="A557" s="77" t="str">
        <f t="shared" ref="A557:A562" si="156">A$555</f>
        <v>Research and Development</v>
      </c>
      <c r="B557" s="77" t="str">
        <f t="shared" si="154"/>
        <v>Fuel Use Reduction</v>
      </c>
      <c r="C557" s="77" t="str">
        <f t="shared" si="154"/>
        <v>RnD Industry Fuel Use Perc Reduction</v>
      </c>
      <c r="D557" s="11" t="s">
        <v>147</v>
      </c>
      <c r="E557" s="56"/>
      <c r="F557" s="11" t="s">
        <v>372</v>
      </c>
      <c r="G557" s="56"/>
      <c r="H557" s="57">
        <v>127</v>
      </c>
      <c r="I557" s="56" t="s">
        <v>49</v>
      </c>
      <c r="J557" s="77" t="str">
        <f t="shared" si="147"/>
        <v>R&amp;D Fuel Use Reductions</v>
      </c>
      <c r="K557" s="67" t="str">
        <f t="shared" si="155"/>
        <v>RnD industry fuel use reduction</v>
      </c>
      <c r="L557" s="67">
        <f t="shared" si="155"/>
        <v>0</v>
      </c>
      <c r="M557" s="67">
        <f t="shared" si="155"/>
        <v>0.4</v>
      </c>
      <c r="N557" s="67">
        <f t="shared" si="155"/>
        <v>0.01</v>
      </c>
      <c r="O557" s="58" t="str">
        <f t="shared" si="155"/>
        <v>% reduction in fuel use</v>
      </c>
      <c r="P557" s="439" t="s">
        <v>2516</v>
      </c>
      <c r="Q557" s="56" t="s">
        <v>279</v>
      </c>
      <c r="R557" s="407" t="s">
        <v>280</v>
      </c>
      <c r="S557" s="439" t="s">
        <v>81</v>
      </c>
      <c r="T557" s="56"/>
    </row>
    <row r="558" spans="1:20" ht="99.75">
      <c r="A558" s="77" t="str">
        <f t="shared" si="156"/>
        <v>Research and Development</v>
      </c>
      <c r="B558" s="77" t="str">
        <f t="shared" si="154"/>
        <v>Fuel Use Reduction</v>
      </c>
      <c r="C558" s="77" t="str">
        <f t="shared" si="154"/>
        <v>RnD Industry Fuel Use Perc Reduction</v>
      </c>
      <c r="D558" s="11" t="s">
        <v>148</v>
      </c>
      <c r="E558" s="56"/>
      <c r="F558" s="11" t="s">
        <v>373</v>
      </c>
      <c r="G558" s="56"/>
      <c r="H558" s="57">
        <v>128</v>
      </c>
      <c r="I558" s="56" t="s">
        <v>49</v>
      </c>
      <c r="J558" s="77" t="str">
        <f t="shared" si="147"/>
        <v>R&amp;D Fuel Use Reductions</v>
      </c>
      <c r="K558" s="67" t="str">
        <f t="shared" si="155"/>
        <v>RnD industry fuel use reduction</v>
      </c>
      <c r="L558" s="67">
        <f t="shared" si="155"/>
        <v>0</v>
      </c>
      <c r="M558" s="67">
        <f t="shared" si="155"/>
        <v>0.4</v>
      </c>
      <c r="N558" s="67">
        <f t="shared" si="155"/>
        <v>0.01</v>
      </c>
      <c r="O558" s="58" t="str">
        <f t="shared" si="155"/>
        <v>% reduction in fuel use</v>
      </c>
      <c r="P558" s="439" t="s">
        <v>2517</v>
      </c>
      <c r="Q558" s="56" t="s">
        <v>279</v>
      </c>
      <c r="R558" s="407" t="s">
        <v>280</v>
      </c>
      <c r="S558" s="439" t="s">
        <v>81</v>
      </c>
      <c r="T558" s="56"/>
    </row>
    <row r="559" spans="1:20" ht="99.75">
      <c r="A559" s="77" t="str">
        <f t="shared" si="156"/>
        <v>Research and Development</v>
      </c>
      <c r="B559" s="77" t="str">
        <f t="shared" si="154"/>
        <v>Fuel Use Reduction</v>
      </c>
      <c r="C559" s="77" t="str">
        <f t="shared" si="154"/>
        <v>RnD Industry Fuel Use Perc Reduction</v>
      </c>
      <c r="D559" s="11" t="s">
        <v>2730</v>
      </c>
      <c r="E559" s="56"/>
      <c r="F559" s="11" t="s">
        <v>374</v>
      </c>
      <c r="G559" s="56"/>
      <c r="H559" s="57">
        <v>129</v>
      </c>
      <c r="I559" s="56" t="s">
        <v>49</v>
      </c>
      <c r="J559" s="77" t="str">
        <f t="shared" si="147"/>
        <v>R&amp;D Fuel Use Reductions</v>
      </c>
      <c r="K559" s="67" t="str">
        <f t="shared" si="155"/>
        <v>RnD industry fuel use reduction</v>
      </c>
      <c r="L559" s="67">
        <f t="shared" si="155"/>
        <v>0</v>
      </c>
      <c r="M559" s="67">
        <f t="shared" si="155"/>
        <v>0.4</v>
      </c>
      <c r="N559" s="67">
        <f t="shared" si="155"/>
        <v>0.01</v>
      </c>
      <c r="O559" s="58" t="str">
        <f t="shared" si="155"/>
        <v>% reduction in fuel use</v>
      </c>
      <c r="P559" s="439" t="s">
        <v>2518</v>
      </c>
      <c r="Q559" s="56" t="s">
        <v>279</v>
      </c>
      <c r="R559" s="407" t="s">
        <v>280</v>
      </c>
      <c r="S559" s="439" t="s">
        <v>81</v>
      </c>
      <c r="T559" s="56"/>
    </row>
    <row r="560" spans="1:20" ht="99.75">
      <c r="A560" s="77" t="str">
        <f t="shared" si="156"/>
        <v>Research and Development</v>
      </c>
      <c r="B560" s="77" t="str">
        <f t="shared" si="154"/>
        <v>Fuel Use Reduction</v>
      </c>
      <c r="C560" s="77" t="str">
        <f t="shared" si="154"/>
        <v>RnD Industry Fuel Use Perc Reduction</v>
      </c>
      <c r="D560" s="11" t="s">
        <v>149</v>
      </c>
      <c r="E560" s="56"/>
      <c r="F560" s="11" t="s">
        <v>2739</v>
      </c>
      <c r="G560" s="56"/>
      <c r="H560" s="57">
        <v>130</v>
      </c>
      <c r="I560" s="56" t="s">
        <v>49</v>
      </c>
      <c r="J560" s="77" t="str">
        <f t="shared" si="147"/>
        <v>R&amp;D Fuel Use Reductions</v>
      </c>
      <c r="K560" s="67" t="str">
        <f t="shared" si="155"/>
        <v>RnD industry fuel use reduction</v>
      </c>
      <c r="L560" s="67">
        <f t="shared" si="155"/>
        <v>0</v>
      </c>
      <c r="M560" s="67">
        <f t="shared" si="155"/>
        <v>0.4</v>
      </c>
      <c r="N560" s="67">
        <f t="shared" si="155"/>
        <v>0.01</v>
      </c>
      <c r="O560" s="58" t="str">
        <f t="shared" si="155"/>
        <v>% reduction in fuel use</v>
      </c>
      <c r="P560" s="439" t="s">
        <v>2519</v>
      </c>
      <c r="Q560" s="56" t="s">
        <v>279</v>
      </c>
      <c r="R560" s="407" t="s">
        <v>280</v>
      </c>
      <c r="S560" s="439" t="s">
        <v>81</v>
      </c>
      <c r="T560" s="56"/>
    </row>
    <row r="561" spans="1:20" ht="99.75">
      <c r="A561" s="77" t="str">
        <f t="shared" si="156"/>
        <v>Research and Development</v>
      </c>
      <c r="B561" s="77" t="str">
        <f t="shared" si="154"/>
        <v>Fuel Use Reduction</v>
      </c>
      <c r="C561" s="77" t="str">
        <f t="shared" si="154"/>
        <v>RnD Industry Fuel Use Perc Reduction</v>
      </c>
      <c r="D561" s="11" t="s">
        <v>150</v>
      </c>
      <c r="E561" s="56"/>
      <c r="F561" s="11" t="s">
        <v>375</v>
      </c>
      <c r="G561" s="56"/>
      <c r="H561" s="57">
        <v>131</v>
      </c>
      <c r="I561" s="56" t="s">
        <v>49</v>
      </c>
      <c r="J561" s="77" t="str">
        <f t="shared" si="147"/>
        <v>R&amp;D Fuel Use Reductions</v>
      </c>
      <c r="K561" s="67" t="str">
        <f t="shared" si="155"/>
        <v>RnD industry fuel use reduction</v>
      </c>
      <c r="L561" s="67">
        <f t="shared" si="155"/>
        <v>0</v>
      </c>
      <c r="M561" s="67">
        <f t="shared" si="155"/>
        <v>0.4</v>
      </c>
      <c r="N561" s="67">
        <f t="shared" si="155"/>
        <v>0.01</v>
      </c>
      <c r="O561" s="58" t="str">
        <f t="shared" si="155"/>
        <v>% reduction in fuel use</v>
      </c>
      <c r="P561" s="439" t="s">
        <v>2520</v>
      </c>
      <c r="Q561" s="56" t="s">
        <v>279</v>
      </c>
      <c r="R561" s="407" t="s">
        <v>280</v>
      </c>
      <c r="S561" s="439" t="s">
        <v>81</v>
      </c>
      <c r="T561" s="56"/>
    </row>
    <row r="562" spans="1:20" ht="99.75">
      <c r="A562" s="77" t="str">
        <f t="shared" si="156"/>
        <v>Research and Development</v>
      </c>
      <c r="B562" s="77" t="str">
        <f t="shared" si="154"/>
        <v>Fuel Use Reduction</v>
      </c>
      <c r="C562" s="77" t="str">
        <f t="shared" si="154"/>
        <v>RnD Industry Fuel Use Perc Reduction</v>
      </c>
      <c r="D562" s="11" t="s">
        <v>151</v>
      </c>
      <c r="E562" s="56"/>
      <c r="F562" s="11" t="s">
        <v>376</v>
      </c>
      <c r="G562" s="56"/>
      <c r="H562" s="57">
        <v>132</v>
      </c>
      <c r="I562" s="56" t="s">
        <v>49</v>
      </c>
      <c r="J562" s="77" t="str">
        <f t="shared" si="147"/>
        <v>R&amp;D Fuel Use Reductions</v>
      </c>
      <c r="K562" s="67" t="str">
        <f t="shared" si="155"/>
        <v>RnD industry fuel use reduction</v>
      </c>
      <c r="L562" s="67">
        <f t="shared" si="155"/>
        <v>0</v>
      </c>
      <c r="M562" s="67">
        <f t="shared" si="155"/>
        <v>0.4</v>
      </c>
      <c r="N562" s="67">
        <f t="shared" si="155"/>
        <v>0.01</v>
      </c>
      <c r="O562" s="58" t="str">
        <f t="shared" si="155"/>
        <v>% reduction in fuel use</v>
      </c>
      <c r="P562" s="439" t="s">
        <v>2521</v>
      </c>
      <c r="Q562" s="56" t="s">
        <v>279</v>
      </c>
      <c r="R562" s="407" t="s">
        <v>280</v>
      </c>
      <c r="S562" s="439" t="s">
        <v>81</v>
      </c>
      <c r="T562" s="56"/>
    </row>
    <row r="563" spans="1:20" ht="85.5">
      <c r="A563" s="346" t="s">
        <v>3032</v>
      </c>
      <c r="B563" s="77" t="str">
        <f t="shared" si="154"/>
        <v>Fuel Use Reduction</v>
      </c>
      <c r="C563" s="346" t="s">
        <v>333</v>
      </c>
      <c r="D563" s="56" t="s">
        <v>2376</v>
      </c>
      <c r="E563" s="56"/>
      <c r="F563" s="56" t="s">
        <v>542</v>
      </c>
      <c r="G563" s="56"/>
      <c r="H563" s="57">
        <v>133</v>
      </c>
      <c r="I563" s="56" t="s">
        <v>49</v>
      </c>
      <c r="J563" s="77" t="str">
        <f t="shared" si="147"/>
        <v>R&amp;D Fuel Use Reductions</v>
      </c>
      <c r="K563" s="79" t="s">
        <v>2397</v>
      </c>
      <c r="L563" s="63">
        <v>0</v>
      </c>
      <c r="M563" s="63">
        <v>0.4</v>
      </c>
      <c r="N563" s="62">
        <v>0.01</v>
      </c>
      <c r="O563" s="56" t="s">
        <v>37</v>
      </c>
      <c r="P563" s="439" t="s">
        <v>2522</v>
      </c>
      <c r="Q563" s="56" t="s">
        <v>279</v>
      </c>
      <c r="R563" s="407" t="s">
        <v>280</v>
      </c>
      <c r="S563" s="439" t="s">
        <v>81</v>
      </c>
      <c r="T563" s="56"/>
    </row>
    <row r="564" spans="1:20" ht="85.5">
      <c r="A564" s="77" t="str">
        <f t="shared" ref="A564:A569" si="157">A$563</f>
        <v>Research and Development</v>
      </c>
      <c r="B564" s="77" t="str">
        <f t="shared" ref="B564:C569" si="158">B$563</f>
        <v>Fuel Use Reduction</v>
      </c>
      <c r="C564" s="77" t="str">
        <f t="shared" si="158"/>
        <v>RnD Transportation Fuel Use Perc Reduction</v>
      </c>
      <c r="D564" s="56" t="s">
        <v>2377</v>
      </c>
      <c r="E564" s="56"/>
      <c r="F564" s="56" t="s">
        <v>543</v>
      </c>
      <c r="G564" s="56"/>
      <c r="H564" s="57">
        <v>134</v>
      </c>
      <c r="I564" s="56" t="s">
        <v>49</v>
      </c>
      <c r="J564" s="77" t="str">
        <f t="shared" si="147"/>
        <v>R&amp;D Fuel Use Reductions</v>
      </c>
      <c r="K564" s="67" t="str">
        <f t="shared" ref="K564:O569" si="159">K$563</f>
        <v>RnD transportation fuel use reduction</v>
      </c>
      <c r="L564" s="67">
        <f t="shared" si="159"/>
        <v>0</v>
      </c>
      <c r="M564" s="67">
        <f t="shared" si="159"/>
        <v>0.4</v>
      </c>
      <c r="N564" s="67">
        <f t="shared" si="159"/>
        <v>0.01</v>
      </c>
      <c r="O564" s="58" t="str">
        <f t="shared" si="159"/>
        <v>% reduction in fuel use</v>
      </c>
      <c r="P564" s="439" t="s">
        <v>2523</v>
      </c>
      <c r="Q564" s="56" t="s">
        <v>279</v>
      </c>
      <c r="R564" s="407" t="s">
        <v>280</v>
      </c>
      <c r="S564" s="439" t="s">
        <v>81</v>
      </c>
      <c r="T564" s="56"/>
    </row>
    <row r="565" spans="1:20" ht="99.75">
      <c r="A565" s="77" t="str">
        <f t="shared" si="157"/>
        <v>Research and Development</v>
      </c>
      <c r="B565" s="77" t="str">
        <f t="shared" si="158"/>
        <v>Fuel Use Reduction</v>
      </c>
      <c r="C565" s="77" t="str">
        <f t="shared" si="158"/>
        <v>RnD Transportation Fuel Use Perc Reduction</v>
      </c>
      <c r="D565" s="56" t="s">
        <v>2378</v>
      </c>
      <c r="E565" s="56"/>
      <c r="F565" s="56" t="s">
        <v>544</v>
      </c>
      <c r="G565" s="56"/>
      <c r="H565" s="57">
        <v>135</v>
      </c>
      <c r="I565" s="56" t="s">
        <v>49</v>
      </c>
      <c r="J565" s="77" t="str">
        <f t="shared" si="147"/>
        <v>R&amp;D Fuel Use Reductions</v>
      </c>
      <c r="K565" s="67" t="str">
        <f t="shared" si="159"/>
        <v>RnD transportation fuel use reduction</v>
      </c>
      <c r="L565" s="67">
        <f t="shared" si="159"/>
        <v>0</v>
      </c>
      <c r="M565" s="67">
        <f t="shared" si="159"/>
        <v>0.4</v>
      </c>
      <c r="N565" s="67">
        <f t="shared" si="159"/>
        <v>0.01</v>
      </c>
      <c r="O565" s="58" t="str">
        <f t="shared" si="159"/>
        <v>% reduction in fuel use</v>
      </c>
      <c r="P565" s="439" t="s">
        <v>2524</v>
      </c>
      <c r="Q565" s="56" t="s">
        <v>279</v>
      </c>
      <c r="R565" s="407" t="s">
        <v>280</v>
      </c>
      <c r="S565" s="439" t="s">
        <v>81</v>
      </c>
      <c r="T565" s="56"/>
    </row>
    <row r="566" spans="1:20" ht="99.75">
      <c r="A566" s="77" t="str">
        <f t="shared" si="157"/>
        <v>Research and Development</v>
      </c>
      <c r="B566" s="77" t="str">
        <f t="shared" si="158"/>
        <v>Fuel Use Reduction</v>
      </c>
      <c r="C566" s="77" t="str">
        <f t="shared" si="158"/>
        <v>RnD Transportation Fuel Use Perc Reduction</v>
      </c>
      <c r="D566" s="56" t="s">
        <v>2379</v>
      </c>
      <c r="E566" s="56"/>
      <c r="F566" s="56" t="s">
        <v>545</v>
      </c>
      <c r="G566" s="56"/>
      <c r="H566" s="57">
        <v>136</v>
      </c>
      <c r="I566" s="56" t="s">
        <v>49</v>
      </c>
      <c r="J566" s="77" t="str">
        <f t="shared" si="147"/>
        <v>R&amp;D Fuel Use Reductions</v>
      </c>
      <c r="K566" s="67" t="str">
        <f t="shared" si="159"/>
        <v>RnD transportation fuel use reduction</v>
      </c>
      <c r="L566" s="67">
        <f t="shared" si="159"/>
        <v>0</v>
      </c>
      <c r="M566" s="67">
        <f t="shared" si="159"/>
        <v>0.4</v>
      </c>
      <c r="N566" s="67">
        <f t="shared" si="159"/>
        <v>0.01</v>
      </c>
      <c r="O566" s="58" t="str">
        <f t="shared" si="159"/>
        <v>% reduction in fuel use</v>
      </c>
      <c r="P566" s="439" t="s">
        <v>2525</v>
      </c>
      <c r="Q566" s="56" t="s">
        <v>279</v>
      </c>
      <c r="R566" s="407" t="s">
        <v>280</v>
      </c>
      <c r="S566" s="439" t="s">
        <v>81</v>
      </c>
      <c r="T566" s="56"/>
    </row>
    <row r="567" spans="1:20" ht="85.5">
      <c r="A567" s="77" t="str">
        <f t="shared" si="157"/>
        <v>Research and Development</v>
      </c>
      <c r="B567" s="77" t="str">
        <f t="shared" si="158"/>
        <v>Fuel Use Reduction</v>
      </c>
      <c r="C567" s="77" t="str">
        <f t="shared" si="158"/>
        <v>RnD Transportation Fuel Use Perc Reduction</v>
      </c>
      <c r="D567" s="56" t="s">
        <v>2380</v>
      </c>
      <c r="E567" s="56"/>
      <c r="F567" s="56" t="s">
        <v>546</v>
      </c>
      <c r="G567" s="56"/>
      <c r="H567" s="57">
        <v>137</v>
      </c>
      <c r="I567" s="56" t="s">
        <v>49</v>
      </c>
      <c r="J567" s="77" t="str">
        <f t="shared" si="147"/>
        <v>R&amp;D Fuel Use Reductions</v>
      </c>
      <c r="K567" s="67" t="str">
        <f t="shared" si="159"/>
        <v>RnD transportation fuel use reduction</v>
      </c>
      <c r="L567" s="67">
        <f t="shared" si="159"/>
        <v>0</v>
      </c>
      <c r="M567" s="67">
        <f t="shared" si="159"/>
        <v>0.4</v>
      </c>
      <c r="N567" s="67">
        <f t="shared" si="159"/>
        <v>0.01</v>
      </c>
      <c r="O567" s="58" t="str">
        <f t="shared" si="159"/>
        <v>% reduction in fuel use</v>
      </c>
      <c r="P567" s="439" t="s">
        <v>2526</v>
      </c>
      <c r="Q567" s="56" t="s">
        <v>279</v>
      </c>
      <c r="R567" s="407" t="s">
        <v>280</v>
      </c>
      <c r="S567" s="439" t="s">
        <v>81</v>
      </c>
      <c r="T567" s="56"/>
    </row>
    <row r="568" spans="1:20" ht="85.5">
      <c r="A568" s="77" t="str">
        <f t="shared" si="157"/>
        <v>Research and Development</v>
      </c>
      <c r="B568" s="77" t="str">
        <f t="shared" si="158"/>
        <v>Fuel Use Reduction</v>
      </c>
      <c r="C568" s="77" t="str">
        <f t="shared" si="158"/>
        <v>RnD Transportation Fuel Use Perc Reduction</v>
      </c>
      <c r="D568" s="56" t="s">
        <v>2859</v>
      </c>
      <c r="E568" s="56"/>
      <c r="F568" s="56" t="s">
        <v>3206</v>
      </c>
      <c r="G568" s="56"/>
      <c r="H568" s="57">
        <v>138</v>
      </c>
      <c r="I568" s="56" t="s">
        <v>49</v>
      </c>
      <c r="J568" s="77" t="str">
        <f t="shared" si="147"/>
        <v>R&amp;D Fuel Use Reductions</v>
      </c>
      <c r="K568" s="67" t="str">
        <f t="shared" si="159"/>
        <v>RnD transportation fuel use reduction</v>
      </c>
      <c r="L568" s="67">
        <f t="shared" si="159"/>
        <v>0</v>
      </c>
      <c r="M568" s="67">
        <f t="shared" si="159"/>
        <v>0.4</v>
      </c>
      <c r="N568" s="67">
        <f t="shared" si="159"/>
        <v>0.01</v>
      </c>
      <c r="O568" s="58" t="str">
        <f t="shared" si="159"/>
        <v>% reduction in fuel use</v>
      </c>
      <c r="P568" s="439" t="s">
        <v>3210</v>
      </c>
      <c r="Q568" s="56" t="s">
        <v>279</v>
      </c>
      <c r="R568" s="407" t="s">
        <v>280</v>
      </c>
      <c r="S568" s="439" t="s">
        <v>81</v>
      </c>
      <c r="T568" s="56"/>
    </row>
    <row r="569" spans="1:20" ht="85.5">
      <c r="A569" s="77" t="str">
        <f t="shared" si="157"/>
        <v>Research and Development</v>
      </c>
      <c r="B569" s="77" t="str">
        <f t="shared" si="158"/>
        <v>Fuel Use Reduction</v>
      </c>
      <c r="C569" s="77" t="str">
        <f t="shared" si="158"/>
        <v>RnD Transportation Fuel Use Perc Reduction</v>
      </c>
      <c r="D569" s="56" t="s">
        <v>2858</v>
      </c>
      <c r="E569" s="56"/>
      <c r="F569" s="56" t="s">
        <v>3207</v>
      </c>
      <c r="G569" s="56"/>
      <c r="H569" s="57">
        <v>524</v>
      </c>
      <c r="I569" s="56" t="s">
        <v>49</v>
      </c>
      <c r="J569" s="77" t="str">
        <f t="shared" si="147"/>
        <v>R&amp;D Fuel Use Reductions</v>
      </c>
      <c r="K569" s="67" t="str">
        <f t="shared" si="159"/>
        <v>RnD transportation fuel use reduction</v>
      </c>
      <c r="L569" s="67">
        <f t="shared" si="159"/>
        <v>0</v>
      </c>
      <c r="M569" s="67">
        <f t="shared" si="159"/>
        <v>0.4</v>
      </c>
      <c r="N569" s="67">
        <f t="shared" si="159"/>
        <v>0.01</v>
      </c>
      <c r="O569" s="58" t="str">
        <f t="shared" si="159"/>
        <v>% reduction in fuel use</v>
      </c>
      <c r="P569" s="439" t="s">
        <v>3211</v>
      </c>
      <c r="Q569" s="56" t="s">
        <v>279</v>
      </c>
      <c r="R569" s="407" t="s">
        <v>280</v>
      </c>
      <c r="S569" s="439" t="s">
        <v>81</v>
      </c>
      <c r="T569" s="56"/>
    </row>
    <row r="570" spans="1:20" ht="71.2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85.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85.5">
      <c r="A572" s="6" t="str">
        <f>A$571</f>
        <v>Government Revenue Accounting</v>
      </c>
      <c r="B572" s="6" t="str">
        <f t="shared" ref="B572:C572" si="160">B$571</f>
        <v>Carbon Tax Revenue</v>
      </c>
      <c r="C572" s="6" t="str">
        <f t="shared" si="160"/>
        <v>GRA for Carbon Tax Revenue</v>
      </c>
      <c r="D572" s="5" t="s">
        <v>3482</v>
      </c>
      <c r="F572" s="5" t="s">
        <v>3487</v>
      </c>
      <c r="H572" s="437">
        <v>546</v>
      </c>
      <c r="I572" s="6" t="str">
        <f t="shared" ref="I572:I575" si="161">I$571</f>
        <v>Yes</v>
      </c>
      <c r="J572" s="338"/>
      <c r="K572" s="338"/>
      <c r="L572" s="6">
        <f t="shared" ref="L572:Q575" si="162">L$571</f>
        <v>0</v>
      </c>
      <c r="M572" s="6">
        <f t="shared" si="162"/>
        <v>10</v>
      </c>
      <c r="N572" s="6">
        <f t="shared" si="162"/>
        <v>1</v>
      </c>
      <c r="O572" s="6" t="str">
        <f t="shared" si="162"/>
        <v>weight</v>
      </c>
      <c r="P572" s="5" t="s">
        <v>3381</v>
      </c>
      <c r="Q572" s="6" t="str">
        <f t="shared" si="162"/>
        <v>io-model.html</v>
      </c>
      <c r="R572" s="411"/>
      <c r="T572" s="5"/>
    </row>
    <row r="573" spans="1:20" ht="85.5">
      <c r="A573" s="6" t="str">
        <f t="shared" ref="A573:C575" si="163">A$571</f>
        <v>Government Revenue Accounting</v>
      </c>
      <c r="B573" s="6" t="str">
        <f t="shared" si="163"/>
        <v>Carbon Tax Revenue</v>
      </c>
      <c r="C573" s="6" t="str">
        <f t="shared" si="163"/>
        <v>GRA for Carbon Tax Revenue</v>
      </c>
      <c r="D573" s="5" t="s">
        <v>3483</v>
      </c>
      <c r="F573" s="5" t="s">
        <v>3488</v>
      </c>
      <c r="H573" s="437">
        <v>547</v>
      </c>
      <c r="I573" s="6" t="str">
        <f t="shared" si="161"/>
        <v>Yes</v>
      </c>
      <c r="J573" s="338"/>
      <c r="K573" s="338"/>
      <c r="L573" s="6">
        <f t="shared" si="162"/>
        <v>0</v>
      </c>
      <c r="M573" s="6">
        <f t="shared" si="162"/>
        <v>10</v>
      </c>
      <c r="N573" s="6">
        <f t="shared" si="162"/>
        <v>1</v>
      </c>
      <c r="O573" s="6" t="str">
        <f t="shared" si="162"/>
        <v>weight</v>
      </c>
      <c r="P573" s="5" t="s">
        <v>3382</v>
      </c>
      <c r="Q573" s="6" t="str">
        <f t="shared" si="162"/>
        <v>io-model.html</v>
      </c>
      <c r="R573" s="411"/>
      <c r="T573" s="5"/>
    </row>
    <row r="574" spans="1:20" ht="85.5">
      <c r="A574" s="6" t="str">
        <f t="shared" si="163"/>
        <v>Government Revenue Accounting</v>
      </c>
      <c r="B574" s="6" t="str">
        <f t="shared" si="163"/>
        <v>Carbon Tax Revenue</v>
      </c>
      <c r="C574" s="6" t="str">
        <f t="shared" si="163"/>
        <v>GRA for Carbon Tax Revenue</v>
      </c>
      <c r="D574" s="5" t="s">
        <v>3484</v>
      </c>
      <c r="F574" s="5" t="s">
        <v>3489</v>
      </c>
      <c r="H574" s="437">
        <v>548</v>
      </c>
      <c r="I574" s="6" t="str">
        <f t="shared" si="161"/>
        <v>Yes</v>
      </c>
      <c r="J574" s="338"/>
      <c r="K574" s="338"/>
      <c r="L574" s="6">
        <f t="shared" si="162"/>
        <v>0</v>
      </c>
      <c r="M574" s="6">
        <f t="shared" si="162"/>
        <v>10</v>
      </c>
      <c r="N574" s="6">
        <f t="shared" si="162"/>
        <v>1</v>
      </c>
      <c r="O574" s="6" t="str">
        <f t="shared" si="162"/>
        <v>weight</v>
      </c>
      <c r="P574" s="5" t="s">
        <v>3383</v>
      </c>
      <c r="Q574" s="6" t="str">
        <f t="shared" si="162"/>
        <v>io-model.html</v>
      </c>
      <c r="R574" s="411"/>
      <c r="T574" s="5"/>
    </row>
    <row r="575" spans="1:20" ht="85.5">
      <c r="A575" s="6" t="str">
        <f t="shared" si="163"/>
        <v>Government Revenue Accounting</v>
      </c>
      <c r="B575" s="6" t="str">
        <f t="shared" si="163"/>
        <v>Carbon Tax Revenue</v>
      </c>
      <c r="C575" s="6" t="str">
        <f t="shared" si="163"/>
        <v>GRA for Carbon Tax Revenue</v>
      </c>
      <c r="D575" s="5" t="s">
        <v>3485</v>
      </c>
      <c r="F575" s="5" t="s">
        <v>3490</v>
      </c>
      <c r="H575" s="437">
        <v>549</v>
      </c>
      <c r="I575" s="6" t="str">
        <f t="shared" si="161"/>
        <v>Yes</v>
      </c>
      <c r="J575" s="338"/>
      <c r="K575" s="338"/>
      <c r="L575" s="6">
        <f t="shared" si="162"/>
        <v>0</v>
      </c>
      <c r="M575" s="6">
        <f t="shared" si="162"/>
        <v>10</v>
      </c>
      <c r="N575" s="6">
        <f t="shared" si="162"/>
        <v>1</v>
      </c>
      <c r="O575" s="6" t="str">
        <f t="shared" si="162"/>
        <v>weight</v>
      </c>
      <c r="P575" s="5" t="s">
        <v>3384</v>
      </c>
      <c r="Q575" s="6" t="str">
        <f t="shared" si="162"/>
        <v>io-model.html</v>
      </c>
      <c r="R575" s="411"/>
      <c r="T575" s="5"/>
    </row>
    <row r="576" spans="1:20" ht="85.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85.5">
      <c r="A577" s="6" t="str">
        <f>A$576</f>
        <v>Government Revenue Accounting</v>
      </c>
      <c r="B577" s="6" t="str">
        <f t="shared" ref="B577:C580" si="164">B$576</f>
        <v>Fuel Tax Revenue</v>
      </c>
      <c r="C577" s="6" t="str">
        <f t="shared" si="164"/>
        <v>GRA for Fuel Tax Revenue</v>
      </c>
      <c r="D577" s="5" t="s">
        <v>3482</v>
      </c>
      <c r="F577" s="5" t="s">
        <v>3487</v>
      </c>
      <c r="H577" s="437">
        <v>551</v>
      </c>
      <c r="I577" s="6" t="str">
        <f t="shared" ref="I577:I580" si="165">I$576</f>
        <v>Yes</v>
      </c>
      <c r="J577" s="338"/>
      <c r="K577" s="338"/>
      <c r="L577" s="6">
        <f t="shared" ref="L577:O580" si="166">L$576</f>
        <v>0</v>
      </c>
      <c r="M577" s="6">
        <f t="shared" si="166"/>
        <v>10</v>
      </c>
      <c r="N577" s="6">
        <f t="shared" si="166"/>
        <v>1</v>
      </c>
      <c r="O577" s="6" t="str">
        <f t="shared" si="166"/>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7">Q$576</f>
        <v>io-model.html</v>
      </c>
      <c r="R577" s="411"/>
      <c r="T577" s="5"/>
    </row>
    <row r="578" spans="1:20" ht="85.5">
      <c r="A578" s="6" t="str">
        <f t="shared" ref="A578:A580" si="168">A$576</f>
        <v>Government Revenue Accounting</v>
      </c>
      <c r="B578" s="6" t="str">
        <f t="shared" si="164"/>
        <v>Fuel Tax Revenue</v>
      </c>
      <c r="C578" s="6" t="str">
        <f t="shared" si="164"/>
        <v>GRA for Fuel Tax Revenue</v>
      </c>
      <c r="D578" s="5" t="s">
        <v>3483</v>
      </c>
      <c r="F578" s="5" t="s">
        <v>3488</v>
      </c>
      <c r="H578" s="437">
        <v>552</v>
      </c>
      <c r="I578" s="6" t="str">
        <f t="shared" si="165"/>
        <v>Yes</v>
      </c>
      <c r="J578" s="338"/>
      <c r="K578" s="338"/>
      <c r="L578" s="6">
        <f t="shared" si="166"/>
        <v>0</v>
      </c>
      <c r="M578" s="6">
        <f t="shared" si="166"/>
        <v>10</v>
      </c>
      <c r="N578" s="6">
        <f t="shared" si="166"/>
        <v>1</v>
      </c>
      <c r="O578" s="6" t="str">
        <f t="shared" si="166"/>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7"/>
        <v>io-model.html</v>
      </c>
      <c r="R578" s="411"/>
      <c r="T578" s="5"/>
    </row>
    <row r="579" spans="1:20" ht="85.5">
      <c r="A579" s="6" t="str">
        <f t="shared" si="168"/>
        <v>Government Revenue Accounting</v>
      </c>
      <c r="B579" s="6" t="str">
        <f t="shared" si="164"/>
        <v>Fuel Tax Revenue</v>
      </c>
      <c r="C579" s="6" t="str">
        <f t="shared" si="164"/>
        <v>GRA for Fuel Tax Revenue</v>
      </c>
      <c r="D579" s="5" t="s">
        <v>3484</v>
      </c>
      <c r="F579" s="5" t="s">
        <v>3489</v>
      </c>
      <c r="H579" s="437">
        <v>553</v>
      </c>
      <c r="I579" s="6" t="str">
        <f t="shared" si="165"/>
        <v>Yes</v>
      </c>
      <c r="J579" s="338"/>
      <c r="K579" s="338"/>
      <c r="L579" s="6">
        <f t="shared" si="166"/>
        <v>0</v>
      </c>
      <c r="M579" s="6">
        <f t="shared" si="166"/>
        <v>10</v>
      </c>
      <c r="N579" s="6">
        <f t="shared" si="166"/>
        <v>1</v>
      </c>
      <c r="O579" s="6" t="str">
        <f t="shared" si="166"/>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7"/>
        <v>io-model.html</v>
      </c>
      <c r="R579" s="411"/>
      <c r="T579" s="5"/>
    </row>
    <row r="580" spans="1:20" ht="85.5">
      <c r="A580" s="6" t="str">
        <f t="shared" si="168"/>
        <v>Government Revenue Accounting</v>
      </c>
      <c r="B580" s="6" t="str">
        <f t="shared" si="164"/>
        <v>Fuel Tax Revenue</v>
      </c>
      <c r="C580" s="6" t="str">
        <f t="shared" si="164"/>
        <v>GRA for Fuel Tax Revenue</v>
      </c>
      <c r="D580" s="5" t="s">
        <v>3485</v>
      </c>
      <c r="F580" s="5" t="s">
        <v>3490</v>
      </c>
      <c r="H580" s="437">
        <v>554</v>
      </c>
      <c r="I580" s="6" t="str">
        <f t="shared" si="165"/>
        <v>Yes</v>
      </c>
      <c r="J580" s="338"/>
      <c r="K580" s="338"/>
      <c r="L580" s="6">
        <f t="shared" si="166"/>
        <v>0</v>
      </c>
      <c r="M580" s="6">
        <f t="shared" si="166"/>
        <v>10</v>
      </c>
      <c r="N580" s="6">
        <f t="shared" si="166"/>
        <v>1</v>
      </c>
      <c r="O580" s="6" t="str">
        <f t="shared" si="166"/>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7"/>
        <v>io-model.html</v>
      </c>
      <c r="R580" s="411"/>
      <c r="T580" s="5"/>
    </row>
    <row r="581" spans="1:20" ht="85.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85.5">
      <c r="A582" s="6" t="str">
        <f>A$581</f>
        <v>Government Revenue Accounting</v>
      </c>
      <c r="B582" s="6" t="str">
        <f t="shared" ref="B582:C585" si="169">B$581</f>
        <v>EV Subsidy</v>
      </c>
      <c r="C582" s="6" t="str">
        <f t="shared" si="169"/>
        <v>GRA for EV Subsidy</v>
      </c>
      <c r="D582" s="5" t="s">
        <v>3482</v>
      </c>
      <c r="F582" s="5" t="s">
        <v>3487</v>
      </c>
      <c r="H582" s="437">
        <v>556</v>
      </c>
      <c r="I582" s="6" t="str">
        <f t="shared" ref="I582:I585" si="170">I$581</f>
        <v>Yes</v>
      </c>
      <c r="J582" s="338"/>
      <c r="K582" s="338"/>
      <c r="L582" s="6">
        <f t="shared" ref="L582:O585" si="171">L$581</f>
        <v>0</v>
      </c>
      <c r="M582" s="6">
        <f t="shared" si="171"/>
        <v>10</v>
      </c>
      <c r="N582" s="6">
        <f t="shared" si="171"/>
        <v>1</v>
      </c>
      <c r="O582" s="6" t="str">
        <f t="shared" si="171"/>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2">Q$581</f>
        <v>io-model.html</v>
      </c>
      <c r="R582" s="411"/>
      <c r="T582" s="5"/>
    </row>
    <row r="583" spans="1:20" ht="85.5">
      <c r="A583" s="6" t="str">
        <f t="shared" ref="A583:A585" si="173">A$581</f>
        <v>Government Revenue Accounting</v>
      </c>
      <c r="B583" s="6" t="str">
        <f t="shared" si="169"/>
        <v>EV Subsidy</v>
      </c>
      <c r="C583" s="6" t="str">
        <f t="shared" si="169"/>
        <v>GRA for EV Subsidy</v>
      </c>
      <c r="D583" s="5" t="s">
        <v>3483</v>
      </c>
      <c r="F583" s="5" t="s">
        <v>3488</v>
      </c>
      <c r="H583" s="437">
        <v>557</v>
      </c>
      <c r="I583" s="6" t="str">
        <f t="shared" si="170"/>
        <v>Yes</v>
      </c>
      <c r="J583" s="338"/>
      <c r="K583" s="338"/>
      <c r="L583" s="6">
        <f t="shared" si="171"/>
        <v>0</v>
      </c>
      <c r="M583" s="6">
        <f t="shared" si="171"/>
        <v>10</v>
      </c>
      <c r="N583" s="6">
        <f t="shared" si="171"/>
        <v>1</v>
      </c>
      <c r="O583" s="6" t="str">
        <f t="shared" si="171"/>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2"/>
        <v>io-model.html</v>
      </c>
      <c r="R583" s="411"/>
      <c r="T583" s="5"/>
    </row>
    <row r="584" spans="1:20" ht="85.5">
      <c r="A584" s="6" t="str">
        <f t="shared" si="173"/>
        <v>Government Revenue Accounting</v>
      </c>
      <c r="B584" s="6" t="str">
        <f t="shared" si="169"/>
        <v>EV Subsidy</v>
      </c>
      <c r="C584" s="6" t="str">
        <f t="shared" si="169"/>
        <v>GRA for EV Subsidy</v>
      </c>
      <c r="D584" s="5" t="s">
        <v>3484</v>
      </c>
      <c r="F584" s="5" t="s">
        <v>3489</v>
      </c>
      <c r="H584" s="437">
        <v>558</v>
      </c>
      <c r="I584" s="6" t="str">
        <f t="shared" si="170"/>
        <v>Yes</v>
      </c>
      <c r="J584" s="338"/>
      <c r="K584" s="338"/>
      <c r="L584" s="6">
        <f t="shared" si="171"/>
        <v>0</v>
      </c>
      <c r="M584" s="6">
        <f t="shared" si="171"/>
        <v>10</v>
      </c>
      <c r="N584" s="6">
        <f t="shared" si="171"/>
        <v>1</v>
      </c>
      <c r="O584" s="6" t="str">
        <f t="shared" si="171"/>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2"/>
        <v>io-model.html</v>
      </c>
      <c r="R584" s="411"/>
      <c r="T584" s="5"/>
    </row>
    <row r="585" spans="1:20" ht="85.5">
      <c r="A585" s="6" t="str">
        <f t="shared" si="173"/>
        <v>Government Revenue Accounting</v>
      </c>
      <c r="B585" s="6" t="str">
        <f t="shared" si="169"/>
        <v>EV Subsidy</v>
      </c>
      <c r="C585" s="6" t="str">
        <f t="shared" si="169"/>
        <v>GRA for EV Subsidy</v>
      </c>
      <c r="D585" s="5" t="s">
        <v>3485</v>
      </c>
      <c r="F585" s="5" t="s">
        <v>3490</v>
      </c>
      <c r="H585" s="437">
        <v>559</v>
      </c>
      <c r="I585" s="6" t="str">
        <f t="shared" si="170"/>
        <v>Yes</v>
      </c>
      <c r="J585" s="338"/>
      <c r="K585" s="338"/>
      <c r="L585" s="6">
        <f t="shared" si="171"/>
        <v>0</v>
      </c>
      <c r="M585" s="6">
        <f t="shared" si="171"/>
        <v>10</v>
      </c>
      <c r="N585" s="6">
        <f t="shared" si="171"/>
        <v>1</v>
      </c>
      <c r="O585" s="6" t="str">
        <f t="shared" si="171"/>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2"/>
        <v>io-model.html</v>
      </c>
      <c r="R585" s="411"/>
      <c r="T585" s="5"/>
    </row>
    <row r="586" spans="1:20" ht="85.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85.5">
      <c r="A587" s="6" t="str">
        <f>A$586</f>
        <v>Government Revenue Accounting</v>
      </c>
      <c r="B587" s="6" t="str">
        <f t="shared" ref="B587:C590" si="174">B$586</f>
        <v>Electricity Generation Subsidy</v>
      </c>
      <c r="C587" s="6" t="str">
        <f t="shared" si="174"/>
        <v>GRA for Electricity Generation Subsidies</v>
      </c>
      <c r="D587" s="5" t="s">
        <v>3482</v>
      </c>
      <c r="F587" s="5" t="s">
        <v>3487</v>
      </c>
      <c r="H587" s="437">
        <v>561</v>
      </c>
      <c r="I587" s="6" t="str">
        <f t="shared" ref="I587:I590" si="175">I$586</f>
        <v>Yes</v>
      </c>
      <c r="J587" s="338"/>
      <c r="K587" s="338"/>
      <c r="L587" s="6">
        <f t="shared" ref="L587:O590" si="176">L$586</f>
        <v>0</v>
      </c>
      <c r="M587" s="6">
        <f t="shared" si="176"/>
        <v>10</v>
      </c>
      <c r="N587" s="6">
        <f t="shared" si="176"/>
        <v>1</v>
      </c>
      <c r="O587" s="6" t="str">
        <f t="shared" si="176"/>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7">Q$586</f>
        <v>io-model.html</v>
      </c>
      <c r="R587" s="411"/>
      <c r="T587" s="5"/>
    </row>
    <row r="588" spans="1:20" ht="85.5">
      <c r="A588" s="6" t="str">
        <f t="shared" ref="A588:A590" si="178">A$586</f>
        <v>Government Revenue Accounting</v>
      </c>
      <c r="B588" s="6" t="str">
        <f t="shared" si="174"/>
        <v>Electricity Generation Subsidy</v>
      </c>
      <c r="C588" s="6" t="str">
        <f t="shared" si="174"/>
        <v>GRA for Electricity Generation Subsidies</v>
      </c>
      <c r="D588" s="5" t="s">
        <v>3483</v>
      </c>
      <c r="F588" s="5" t="s">
        <v>3488</v>
      </c>
      <c r="H588" s="437">
        <v>562</v>
      </c>
      <c r="I588" s="6" t="str">
        <f t="shared" si="175"/>
        <v>Yes</v>
      </c>
      <c r="J588" s="338"/>
      <c r="K588" s="338"/>
      <c r="L588" s="6">
        <f t="shared" si="176"/>
        <v>0</v>
      </c>
      <c r="M588" s="6">
        <f t="shared" si="176"/>
        <v>10</v>
      </c>
      <c r="N588" s="6">
        <f t="shared" si="176"/>
        <v>1</v>
      </c>
      <c r="O588" s="6" t="str">
        <f t="shared" si="176"/>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7"/>
        <v>io-model.html</v>
      </c>
      <c r="R588" s="411"/>
      <c r="T588" s="5"/>
    </row>
    <row r="589" spans="1:20" ht="85.5">
      <c r="A589" s="6" t="str">
        <f t="shared" si="178"/>
        <v>Government Revenue Accounting</v>
      </c>
      <c r="B589" s="6" t="str">
        <f t="shared" si="174"/>
        <v>Electricity Generation Subsidy</v>
      </c>
      <c r="C589" s="6" t="str">
        <f t="shared" si="174"/>
        <v>GRA for Electricity Generation Subsidies</v>
      </c>
      <c r="D589" s="5" t="s">
        <v>3484</v>
      </c>
      <c r="F589" s="5" t="s">
        <v>3489</v>
      </c>
      <c r="H589" s="437">
        <v>563</v>
      </c>
      <c r="I589" s="6" t="str">
        <f t="shared" si="175"/>
        <v>Yes</v>
      </c>
      <c r="J589" s="338"/>
      <c r="K589" s="338"/>
      <c r="L589" s="6">
        <f t="shared" si="176"/>
        <v>0</v>
      </c>
      <c r="M589" s="6">
        <f t="shared" si="176"/>
        <v>10</v>
      </c>
      <c r="N589" s="6">
        <f t="shared" si="176"/>
        <v>1</v>
      </c>
      <c r="O589" s="6" t="str">
        <f t="shared" si="176"/>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7"/>
        <v>io-model.html</v>
      </c>
      <c r="R589" s="411"/>
      <c r="T589" s="5"/>
    </row>
    <row r="590" spans="1:20" ht="85.5">
      <c r="A590" s="6" t="str">
        <f t="shared" si="178"/>
        <v>Government Revenue Accounting</v>
      </c>
      <c r="B590" s="6" t="str">
        <f t="shared" si="174"/>
        <v>Electricity Generation Subsidy</v>
      </c>
      <c r="C590" s="6" t="str">
        <f t="shared" si="174"/>
        <v>GRA for Electricity Generation Subsidies</v>
      </c>
      <c r="D590" s="5" t="s">
        <v>3485</v>
      </c>
      <c r="F590" s="5" t="s">
        <v>3490</v>
      </c>
      <c r="H590" s="437">
        <v>564</v>
      </c>
      <c r="I590" s="6" t="str">
        <f t="shared" si="175"/>
        <v>Yes</v>
      </c>
      <c r="J590" s="338"/>
      <c r="K590" s="338"/>
      <c r="L590" s="6">
        <f t="shared" si="176"/>
        <v>0</v>
      </c>
      <c r="M590" s="6">
        <f t="shared" si="176"/>
        <v>10</v>
      </c>
      <c r="N590" s="6">
        <f t="shared" si="176"/>
        <v>1</v>
      </c>
      <c r="O590" s="6" t="str">
        <f t="shared" si="176"/>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7"/>
        <v>io-model.html</v>
      </c>
      <c r="R590" s="411"/>
      <c r="T590" s="5"/>
    </row>
    <row r="591" spans="1:20" ht="85.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85.5">
      <c r="A592" s="6" t="str">
        <f>A$591</f>
        <v>Government Revenue Accounting</v>
      </c>
      <c r="B592" s="6" t="str">
        <f t="shared" ref="B592:C595" si="179">B$591</f>
        <v>Electricity Capacity Construction Subsidy</v>
      </c>
      <c r="C592" s="6" t="str">
        <f t="shared" si="179"/>
        <v>GRA for Electricity Capacity Construction Subsidies</v>
      </c>
      <c r="D592" s="5" t="s">
        <v>3482</v>
      </c>
      <c r="F592" s="5" t="s">
        <v>3487</v>
      </c>
      <c r="H592" s="437">
        <v>566</v>
      </c>
      <c r="I592" s="6" t="str">
        <f t="shared" ref="I592:I595" si="180">I$591</f>
        <v>Yes</v>
      </c>
      <c r="J592" s="338"/>
      <c r="K592" s="338"/>
      <c r="L592" s="6">
        <f t="shared" ref="L592:O595" si="181">L$591</f>
        <v>0</v>
      </c>
      <c r="M592" s="6">
        <f t="shared" si="181"/>
        <v>10</v>
      </c>
      <c r="N592" s="6">
        <f t="shared" si="181"/>
        <v>1</v>
      </c>
      <c r="O592" s="6" t="str">
        <f t="shared" si="181"/>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2">Q$591</f>
        <v>io-model.html</v>
      </c>
      <c r="R592" s="411"/>
      <c r="T592" s="5"/>
    </row>
    <row r="593" spans="1:20" ht="85.5">
      <c r="A593" s="6" t="str">
        <f t="shared" ref="A593:A595" si="183">A$591</f>
        <v>Government Revenue Accounting</v>
      </c>
      <c r="B593" s="6" t="str">
        <f t="shared" si="179"/>
        <v>Electricity Capacity Construction Subsidy</v>
      </c>
      <c r="C593" s="6" t="str">
        <f t="shared" si="179"/>
        <v>GRA for Electricity Capacity Construction Subsidies</v>
      </c>
      <c r="D593" s="5" t="s">
        <v>3483</v>
      </c>
      <c r="F593" s="5" t="s">
        <v>3488</v>
      </c>
      <c r="H593" s="437">
        <v>567</v>
      </c>
      <c r="I593" s="6" t="str">
        <f t="shared" si="180"/>
        <v>Yes</v>
      </c>
      <c r="J593" s="338"/>
      <c r="K593" s="338"/>
      <c r="L593" s="6">
        <f t="shared" si="181"/>
        <v>0</v>
      </c>
      <c r="M593" s="6">
        <f t="shared" si="181"/>
        <v>10</v>
      </c>
      <c r="N593" s="6">
        <f t="shared" si="181"/>
        <v>1</v>
      </c>
      <c r="O593" s="6" t="str">
        <f t="shared" si="181"/>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2"/>
        <v>io-model.html</v>
      </c>
      <c r="R593" s="411"/>
      <c r="T593" s="5"/>
    </row>
    <row r="594" spans="1:20" ht="85.5">
      <c r="A594" s="6" t="str">
        <f t="shared" si="183"/>
        <v>Government Revenue Accounting</v>
      </c>
      <c r="B594" s="6" t="str">
        <f t="shared" si="179"/>
        <v>Electricity Capacity Construction Subsidy</v>
      </c>
      <c r="C594" s="6" t="str">
        <f t="shared" si="179"/>
        <v>GRA for Electricity Capacity Construction Subsidies</v>
      </c>
      <c r="D594" s="5" t="s">
        <v>3484</v>
      </c>
      <c r="F594" s="5" t="s">
        <v>3489</v>
      </c>
      <c r="H594" s="437">
        <v>568</v>
      </c>
      <c r="I594" s="6" t="str">
        <f t="shared" si="180"/>
        <v>Yes</v>
      </c>
      <c r="J594" s="338"/>
      <c r="K594" s="338"/>
      <c r="L594" s="6">
        <f t="shared" si="181"/>
        <v>0</v>
      </c>
      <c r="M594" s="6">
        <f t="shared" si="181"/>
        <v>10</v>
      </c>
      <c r="N594" s="6">
        <f t="shared" si="181"/>
        <v>1</v>
      </c>
      <c r="O594" s="6" t="str">
        <f t="shared" si="181"/>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2"/>
        <v>io-model.html</v>
      </c>
      <c r="R594" s="411"/>
      <c r="T594" s="5"/>
    </row>
    <row r="595" spans="1:20" ht="85.5">
      <c r="A595" s="6" t="str">
        <f t="shared" si="183"/>
        <v>Government Revenue Accounting</v>
      </c>
      <c r="B595" s="6" t="str">
        <f t="shared" si="179"/>
        <v>Electricity Capacity Construction Subsidy</v>
      </c>
      <c r="C595" s="6" t="str">
        <f t="shared" si="179"/>
        <v>GRA for Electricity Capacity Construction Subsidies</v>
      </c>
      <c r="D595" s="5" t="s">
        <v>3485</v>
      </c>
      <c r="F595" s="5" t="s">
        <v>3490</v>
      </c>
      <c r="H595" s="437">
        <v>569</v>
      </c>
      <c r="I595" s="6" t="str">
        <f t="shared" si="180"/>
        <v>Yes</v>
      </c>
      <c r="J595" s="338"/>
      <c r="K595" s="338"/>
      <c r="L595" s="6">
        <f t="shared" si="181"/>
        <v>0</v>
      </c>
      <c r="M595" s="6">
        <f t="shared" si="181"/>
        <v>10</v>
      </c>
      <c r="N595" s="6">
        <f t="shared" si="181"/>
        <v>1</v>
      </c>
      <c r="O595" s="6" t="str">
        <f t="shared" si="181"/>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2"/>
        <v>io-model.html</v>
      </c>
      <c r="R595" s="411"/>
      <c r="T595" s="5"/>
    </row>
    <row r="596" spans="1:20" ht="85.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85.5">
      <c r="A597" s="6" t="str">
        <f>A$596</f>
        <v>Government Revenue Accounting</v>
      </c>
      <c r="B597" s="6" t="str">
        <f t="shared" ref="B597:C600" si="184">B$596</f>
        <v>Distributed Solar Subsidy</v>
      </c>
      <c r="C597" s="6" t="str">
        <f t="shared" si="184"/>
        <v>GRA for Distributed Solar Subsidy</v>
      </c>
      <c r="D597" s="5" t="s">
        <v>3482</v>
      </c>
      <c r="F597" s="5" t="s">
        <v>3487</v>
      </c>
      <c r="H597" s="437">
        <v>571</v>
      </c>
      <c r="I597" s="6" t="str">
        <f t="shared" ref="I597:I600" si="185">I$596</f>
        <v>Yes</v>
      </c>
      <c r="J597" s="338"/>
      <c r="K597" s="338"/>
      <c r="L597" s="6">
        <f t="shared" ref="L597:O600" si="186">L$596</f>
        <v>0</v>
      </c>
      <c r="M597" s="6">
        <f t="shared" si="186"/>
        <v>10</v>
      </c>
      <c r="N597" s="6">
        <f t="shared" si="186"/>
        <v>1</v>
      </c>
      <c r="O597" s="6" t="str">
        <f t="shared" si="186"/>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7">Q$596</f>
        <v>io-model.html</v>
      </c>
      <c r="R597" s="411"/>
      <c r="T597" s="5"/>
    </row>
    <row r="598" spans="1:20" ht="85.5">
      <c r="A598" s="6" t="str">
        <f t="shared" ref="A598:A600" si="188">A$596</f>
        <v>Government Revenue Accounting</v>
      </c>
      <c r="B598" s="6" t="str">
        <f t="shared" si="184"/>
        <v>Distributed Solar Subsidy</v>
      </c>
      <c r="C598" s="6" t="str">
        <f t="shared" si="184"/>
        <v>GRA for Distributed Solar Subsidy</v>
      </c>
      <c r="D598" s="5" t="s">
        <v>3483</v>
      </c>
      <c r="F598" s="5" t="s">
        <v>3488</v>
      </c>
      <c r="H598" s="437">
        <v>572</v>
      </c>
      <c r="I598" s="6" t="str">
        <f t="shared" si="185"/>
        <v>Yes</v>
      </c>
      <c r="J598" s="338"/>
      <c r="K598" s="338"/>
      <c r="L598" s="6">
        <f t="shared" si="186"/>
        <v>0</v>
      </c>
      <c r="M598" s="6">
        <f t="shared" si="186"/>
        <v>10</v>
      </c>
      <c r="N598" s="6">
        <f t="shared" si="186"/>
        <v>1</v>
      </c>
      <c r="O598" s="6" t="str">
        <f t="shared" si="186"/>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7"/>
        <v>io-model.html</v>
      </c>
      <c r="R598" s="411"/>
      <c r="T598" s="5"/>
    </row>
    <row r="599" spans="1:20" ht="85.5">
      <c r="A599" s="6" t="str">
        <f t="shared" si="188"/>
        <v>Government Revenue Accounting</v>
      </c>
      <c r="B599" s="6" t="str">
        <f t="shared" si="184"/>
        <v>Distributed Solar Subsidy</v>
      </c>
      <c r="C599" s="6" t="str">
        <f t="shared" si="184"/>
        <v>GRA for Distributed Solar Subsidy</v>
      </c>
      <c r="D599" s="5" t="s">
        <v>3484</v>
      </c>
      <c r="F599" s="5" t="s">
        <v>3489</v>
      </c>
      <c r="H599" s="437">
        <v>573</v>
      </c>
      <c r="I599" s="6" t="str">
        <f t="shared" si="185"/>
        <v>Yes</v>
      </c>
      <c r="J599" s="338"/>
      <c r="K599" s="338"/>
      <c r="L599" s="6">
        <f t="shared" si="186"/>
        <v>0</v>
      </c>
      <c r="M599" s="6">
        <f t="shared" si="186"/>
        <v>10</v>
      </c>
      <c r="N599" s="6">
        <f t="shared" si="186"/>
        <v>1</v>
      </c>
      <c r="O599" s="6" t="str">
        <f t="shared" si="186"/>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7"/>
        <v>io-model.html</v>
      </c>
      <c r="R599" s="411"/>
      <c r="T599" s="5"/>
    </row>
    <row r="600" spans="1:20" ht="85.5">
      <c r="A600" s="6" t="str">
        <f t="shared" si="188"/>
        <v>Government Revenue Accounting</v>
      </c>
      <c r="B600" s="6" t="str">
        <f t="shared" si="184"/>
        <v>Distributed Solar Subsidy</v>
      </c>
      <c r="C600" s="6" t="str">
        <f t="shared" si="184"/>
        <v>GRA for Distributed Solar Subsidy</v>
      </c>
      <c r="D600" s="5" t="s">
        <v>3485</v>
      </c>
      <c r="F600" s="5" t="s">
        <v>3490</v>
      </c>
      <c r="H600" s="437">
        <v>574</v>
      </c>
      <c r="I600" s="6" t="str">
        <f t="shared" si="185"/>
        <v>Yes</v>
      </c>
      <c r="J600" s="338"/>
      <c r="K600" s="338"/>
      <c r="L600" s="6">
        <f t="shared" si="186"/>
        <v>0</v>
      </c>
      <c r="M600" s="6">
        <f t="shared" si="186"/>
        <v>10</v>
      </c>
      <c r="N600" s="6">
        <f t="shared" si="186"/>
        <v>1</v>
      </c>
      <c r="O600" s="6" t="str">
        <f t="shared" si="186"/>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7"/>
        <v>io-model.html</v>
      </c>
      <c r="R600" s="411"/>
      <c r="T600" s="5"/>
    </row>
    <row r="601" spans="1:20" ht="85.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85.5">
      <c r="A602" s="6" t="str">
        <f>A$601</f>
        <v>Government Revenue Accounting</v>
      </c>
      <c r="B602" s="6" t="str">
        <f t="shared" ref="B602:C605" si="189">B$601</f>
        <v>Fuel Subsidy</v>
      </c>
      <c r="C602" s="6" t="str">
        <f t="shared" si="189"/>
        <v>GRA for Fuel Subsidies</v>
      </c>
      <c r="D602" s="5" t="s">
        <v>3482</v>
      </c>
      <c r="F602" s="5" t="s">
        <v>3487</v>
      </c>
      <c r="H602" s="437">
        <v>576</v>
      </c>
      <c r="I602" s="6" t="str">
        <f t="shared" ref="I602:I605" si="190">I$601</f>
        <v>Yes</v>
      </c>
      <c r="J602" s="338"/>
      <c r="K602" s="338"/>
      <c r="L602" s="6">
        <f t="shared" ref="L602:O605" si="191">L$601</f>
        <v>0</v>
      </c>
      <c r="M602" s="6">
        <f t="shared" si="191"/>
        <v>10</v>
      </c>
      <c r="N602" s="6">
        <f t="shared" si="191"/>
        <v>1</v>
      </c>
      <c r="O602" s="6" t="str">
        <f t="shared" si="191"/>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2">Q$601</f>
        <v>io-model.html</v>
      </c>
      <c r="R602" s="411"/>
      <c r="T602" s="5"/>
    </row>
    <row r="603" spans="1:20" ht="85.5">
      <c r="A603" s="6" t="str">
        <f t="shared" ref="A603:A605" si="193">A$601</f>
        <v>Government Revenue Accounting</v>
      </c>
      <c r="B603" s="6" t="str">
        <f t="shared" si="189"/>
        <v>Fuel Subsidy</v>
      </c>
      <c r="C603" s="6" t="str">
        <f t="shared" si="189"/>
        <v>GRA for Fuel Subsidies</v>
      </c>
      <c r="D603" s="5" t="s">
        <v>3483</v>
      </c>
      <c r="F603" s="5" t="s">
        <v>3488</v>
      </c>
      <c r="H603" s="437">
        <v>577</v>
      </c>
      <c r="I603" s="6" t="str">
        <f t="shared" si="190"/>
        <v>Yes</v>
      </c>
      <c r="J603" s="338"/>
      <c r="K603" s="338"/>
      <c r="L603" s="6">
        <f t="shared" si="191"/>
        <v>0</v>
      </c>
      <c r="M603" s="6">
        <f t="shared" si="191"/>
        <v>10</v>
      </c>
      <c r="N603" s="6">
        <f t="shared" si="191"/>
        <v>1</v>
      </c>
      <c r="O603" s="6" t="str">
        <f t="shared" si="191"/>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2"/>
        <v>io-model.html</v>
      </c>
      <c r="R603" s="411"/>
      <c r="T603" s="5"/>
    </row>
    <row r="604" spans="1:20" ht="85.5">
      <c r="A604" s="6" t="str">
        <f t="shared" si="193"/>
        <v>Government Revenue Accounting</v>
      </c>
      <c r="B604" s="6" t="str">
        <f t="shared" si="189"/>
        <v>Fuel Subsidy</v>
      </c>
      <c r="C604" s="6" t="str">
        <f t="shared" si="189"/>
        <v>GRA for Fuel Subsidies</v>
      </c>
      <c r="D604" s="5" t="s">
        <v>3484</v>
      </c>
      <c r="F604" s="5" t="s">
        <v>3489</v>
      </c>
      <c r="H604" s="437">
        <v>578</v>
      </c>
      <c r="I604" s="6" t="str">
        <f t="shared" si="190"/>
        <v>Yes</v>
      </c>
      <c r="J604" s="338"/>
      <c r="K604" s="338"/>
      <c r="L604" s="6">
        <f t="shared" si="191"/>
        <v>0</v>
      </c>
      <c r="M604" s="6">
        <f t="shared" si="191"/>
        <v>10</v>
      </c>
      <c r="N604" s="6">
        <f t="shared" si="191"/>
        <v>1</v>
      </c>
      <c r="O604" s="6" t="str">
        <f t="shared" si="191"/>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2"/>
        <v>io-model.html</v>
      </c>
      <c r="R604" s="411"/>
      <c r="T604" s="5"/>
    </row>
    <row r="605" spans="1:20" ht="85.5">
      <c r="A605" s="6" t="str">
        <f t="shared" si="193"/>
        <v>Government Revenue Accounting</v>
      </c>
      <c r="B605" s="6" t="str">
        <f t="shared" si="189"/>
        <v>Fuel Subsidy</v>
      </c>
      <c r="C605" s="6" t="str">
        <f t="shared" si="189"/>
        <v>GRA for Fuel Subsidies</v>
      </c>
      <c r="D605" s="5" t="s">
        <v>3485</v>
      </c>
      <c r="F605" s="5" t="s">
        <v>3490</v>
      </c>
      <c r="H605" s="437">
        <v>579</v>
      </c>
      <c r="I605" s="6" t="str">
        <f t="shared" si="190"/>
        <v>Yes</v>
      </c>
      <c r="J605" s="338"/>
      <c r="K605" s="338"/>
      <c r="L605" s="6">
        <f t="shared" si="191"/>
        <v>0</v>
      </c>
      <c r="M605" s="6">
        <f t="shared" si="191"/>
        <v>10</v>
      </c>
      <c r="N605" s="6">
        <f t="shared" si="191"/>
        <v>1</v>
      </c>
      <c r="O605" s="6" t="str">
        <f t="shared" si="191"/>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2"/>
        <v>io-model.html</v>
      </c>
      <c r="R605" s="411"/>
      <c r="T605" s="5"/>
    </row>
    <row r="606" spans="1:20" ht="85.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85.5">
      <c r="A607" s="6" t="str">
        <f>A$606</f>
        <v>Government Revenue Accounting</v>
      </c>
      <c r="B607" s="6" t="str">
        <f t="shared" ref="B607:C610" si="194">B$606</f>
        <v>National Debt Interest</v>
      </c>
      <c r="C607" s="6" t="str">
        <f t="shared" si="194"/>
        <v>GRA for National Debt Interest</v>
      </c>
      <c r="D607" s="5" t="s">
        <v>3482</v>
      </c>
      <c r="F607" s="5" t="s">
        <v>3487</v>
      </c>
      <c r="H607" s="437">
        <v>581</v>
      </c>
      <c r="I607" s="6" t="str">
        <f t="shared" ref="I607:I610" si="195">I$606</f>
        <v>Yes</v>
      </c>
      <c r="J607" s="338"/>
      <c r="K607" s="338"/>
      <c r="L607" s="6">
        <f t="shared" ref="L607:O610" si="196">L$606</f>
        <v>0</v>
      </c>
      <c r="M607" s="6">
        <f t="shared" si="196"/>
        <v>10</v>
      </c>
      <c r="N607" s="6">
        <f t="shared" si="196"/>
        <v>1</v>
      </c>
      <c r="O607" s="6" t="str">
        <f t="shared" si="196"/>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7">Q$606</f>
        <v>io-model.html</v>
      </c>
      <c r="R607" s="411"/>
      <c r="T607" s="5"/>
    </row>
    <row r="608" spans="1:20" ht="85.5">
      <c r="A608" s="6" t="str">
        <f t="shared" ref="A608:A610" si="198">A$606</f>
        <v>Government Revenue Accounting</v>
      </c>
      <c r="B608" s="6" t="str">
        <f t="shared" si="194"/>
        <v>National Debt Interest</v>
      </c>
      <c r="C608" s="6" t="str">
        <f t="shared" si="194"/>
        <v>GRA for National Debt Interest</v>
      </c>
      <c r="D608" s="5" t="s">
        <v>3483</v>
      </c>
      <c r="F608" s="5" t="s">
        <v>3488</v>
      </c>
      <c r="H608" s="437">
        <v>582</v>
      </c>
      <c r="I608" s="6" t="str">
        <f t="shared" si="195"/>
        <v>Yes</v>
      </c>
      <c r="J608" s="338"/>
      <c r="K608" s="338"/>
      <c r="L608" s="6">
        <f t="shared" si="196"/>
        <v>0</v>
      </c>
      <c r="M608" s="6">
        <f t="shared" si="196"/>
        <v>10</v>
      </c>
      <c r="N608" s="6">
        <f t="shared" si="196"/>
        <v>1</v>
      </c>
      <c r="O608" s="6" t="str">
        <f t="shared" si="196"/>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7"/>
        <v>io-model.html</v>
      </c>
      <c r="R608" s="411"/>
      <c r="T608" s="5"/>
    </row>
    <row r="609" spans="1:20" ht="85.5">
      <c r="A609" s="6" t="str">
        <f t="shared" si="198"/>
        <v>Government Revenue Accounting</v>
      </c>
      <c r="B609" s="6" t="str">
        <f t="shared" si="194"/>
        <v>National Debt Interest</v>
      </c>
      <c r="C609" s="6" t="str">
        <f t="shared" si="194"/>
        <v>GRA for National Debt Interest</v>
      </c>
      <c r="D609" s="5" t="s">
        <v>3484</v>
      </c>
      <c r="F609" s="5" t="s">
        <v>3489</v>
      </c>
      <c r="H609" s="437">
        <v>583</v>
      </c>
      <c r="I609" s="6" t="str">
        <f t="shared" si="195"/>
        <v>Yes</v>
      </c>
      <c r="J609" s="338"/>
      <c r="K609" s="338"/>
      <c r="L609" s="6">
        <f t="shared" si="196"/>
        <v>0</v>
      </c>
      <c r="M609" s="6">
        <f t="shared" si="196"/>
        <v>10</v>
      </c>
      <c r="N609" s="6">
        <f t="shared" si="196"/>
        <v>1</v>
      </c>
      <c r="O609" s="6" t="str">
        <f t="shared" si="196"/>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7"/>
        <v>io-model.html</v>
      </c>
      <c r="R609" s="411"/>
      <c r="T609" s="5"/>
    </row>
    <row r="610" spans="1:20" ht="85.5">
      <c r="A610" s="6" t="str">
        <f t="shared" si="198"/>
        <v>Government Revenue Accounting</v>
      </c>
      <c r="B610" s="6" t="str">
        <f t="shared" si="194"/>
        <v>National Debt Interest</v>
      </c>
      <c r="C610" s="6" t="str">
        <f t="shared" si="194"/>
        <v>GRA for National Debt Interest</v>
      </c>
      <c r="D610" s="5" t="s">
        <v>3485</v>
      </c>
      <c r="F610" s="5" t="s">
        <v>3490</v>
      </c>
      <c r="H610" s="437">
        <v>584</v>
      </c>
      <c r="I610" s="6" t="str">
        <f t="shared" si="195"/>
        <v>Yes</v>
      </c>
      <c r="J610" s="338"/>
      <c r="K610" s="338"/>
      <c r="L610" s="6">
        <f t="shared" si="196"/>
        <v>0</v>
      </c>
      <c r="M610" s="6">
        <f t="shared" si="196"/>
        <v>10</v>
      </c>
      <c r="N610" s="6">
        <f t="shared" si="196"/>
        <v>1</v>
      </c>
      <c r="O610" s="6" t="str">
        <f t="shared" si="196"/>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7"/>
        <v>io-model.html</v>
      </c>
      <c r="R610" s="411"/>
      <c r="T610" s="5"/>
    </row>
    <row r="611" spans="1:20" ht="85.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85.5">
      <c r="A612" s="6" t="str">
        <f>A$611</f>
        <v>Government Revenue Accounting</v>
      </c>
      <c r="B612" s="6" t="str">
        <f t="shared" ref="B612:C612" si="199">B$611</f>
        <v>Remaining Government Cash Flows</v>
      </c>
      <c r="C612" s="6" t="str">
        <f t="shared" si="199"/>
        <v>GRA for Remaining Government Cash Flow Changes</v>
      </c>
      <c r="D612" s="5" t="s">
        <v>3482</v>
      </c>
      <c r="F612" s="5" t="s">
        <v>3487</v>
      </c>
      <c r="H612" s="437">
        <v>586</v>
      </c>
      <c r="I612" s="6" t="str">
        <f t="shared" ref="I612:I615" si="200">I$611</f>
        <v>Yes</v>
      </c>
      <c r="J612" s="338"/>
      <c r="K612" s="338"/>
      <c r="L612" s="6">
        <f t="shared" ref="L612:O615" si="201">L$611</f>
        <v>0</v>
      </c>
      <c r="M612" s="6">
        <f t="shared" si="201"/>
        <v>10</v>
      </c>
      <c r="N612" s="6">
        <f t="shared" si="201"/>
        <v>1</v>
      </c>
      <c r="O612" s="6" t="str">
        <f t="shared" si="201"/>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2">Q$611</f>
        <v>io-model.html</v>
      </c>
      <c r="R612" s="411"/>
      <c r="T612" s="5"/>
    </row>
    <row r="613" spans="1:20" ht="85.5">
      <c r="A613" s="6" t="str">
        <f t="shared" ref="A613:C615" si="203">A$611</f>
        <v>Government Revenue Accounting</v>
      </c>
      <c r="B613" s="6" t="str">
        <f t="shared" si="203"/>
        <v>Remaining Government Cash Flows</v>
      </c>
      <c r="C613" s="6" t="str">
        <f t="shared" si="203"/>
        <v>GRA for Remaining Government Cash Flow Changes</v>
      </c>
      <c r="D613" s="5" t="s">
        <v>3483</v>
      </c>
      <c r="F613" s="5" t="s">
        <v>3488</v>
      </c>
      <c r="H613" s="437">
        <v>587</v>
      </c>
      <c r="I613" s="6" t="str">
        <f t="shared" si="200"/>
        <v>Yes</v>
      </c>
      <c r="J613" s="338"/>
      <c r="K613" s="338"/>
      <c r="L613" s="6">
        <f t="shared" si="201"/>
        <v>0</v>
      </c>
      <c r="M613" s="6">
        <f t="shared" si="201"/>
        <v>10</v>
      </c>
      <c r="N613" s="6">
        <f t="shared" si="201"/>
        <v>1</v>
      </c>
      <c r="O613" s="6" t="str">
        <f t="shared" si="201"/>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2"/>
        <v>io-model.html</v>
      </c>
      <c r="R613" s="411"/>
      <c r="T613" s="5"/>
    </row>
    <row r="614" spans="1:20" ht="85.5">
      <c r="A614" s="6" t="str">
        <f t="shared" si="203"/>
        <v>Government Revenue Accounting</v>
      </c>
      <c r="B614" s="6" t="str">
        <f t="shared" si="203"/>
        <v>Remaining Government Cash Flows</v>
      </c>
      <c r="C614" s="6" t="str">
        <f t="shared" si="203"/>
        <v>GRA for Remaining Government Cash Flow Changes</v>
      </c>
      <c r="D614" s="5" t="s">
        <v>3484</v>
      </c>
      <c r="F614" s="5" t="s">
        <v>3489</v>
      </c>
      <c r="H614" s="437">
        <v>588</v>
      </c>
      <c r="I614" s="6" t="str">
        <f t="shared" si="200"/>
        <v>Yes</v>
      </c>
      <c r="J614" s="338"/>
      <c r="K614" s="338"/>
      <c r="L614" s="6">
        <f t="shared" si="201"/>
        <v>0</v>
      </c>
      <c r="M614" s="6">
        <f t="shared" si="201"/>
        <v>10</v>
      </c>
      <c r="N614" s="6">
        <f t="shared" si="201"/>
        <v>1</v>
      </c>
      <c r="O614" s="6" t="str">
        <f t="shared" si="201"/>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2"/>
        <v>io-model.html</v>
      </c>
      <c r="R614" s="411"/>
      <c r="T614" s="5"/>
    </row>
    <row r="615" spans="1:20" ht="85.5">
      <c r="A615" s="6" t="str">
        <f t="shared" si="203"/>
        <v>Government Revenue Accounting</v>
      </c>
      <c r="B615" s="6" t="str">
        <f t="shared" si="203"/>
        <v>Remaining Government Cash Flows</v>
      </c>
      <c r="C615" s="6" t="str">
        <f t="shared" si="203"/>
        <v>GRA for Remaining Government Cash Flow Changes</v>
      </c>
      <c r="D615" s="5" t="s">
        <v>3485</v>
      </c>
      <c r="F615" s="5" t="s">
        <v>3490</v>
      </c>
      <c r="H615" s="437">
        <v>589</v>
      </c>
      <c r="I615" s="6" t="str">
        <f t="shared" si="200"/>
        <v>Yes</v>
      </c>
      <c r="J615" s="338"/>
      <c r="K615" s="338"/>
      <c r="L615" s="6">
        <f t="shared" si="201"/>
        <v>0</v>
      </c>
      <c r="M615" s="6">
        <f t="shared" si="201"/>
        <v>10</v>
      </c>
      <c r="N615" s="6">
        <f t="shared" si="201"/>
        <v>1</v>
      </c>
      <c r="O615" s="6" t="str">
        <f t="shared" si="201"/>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2"/>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G19" sqref="G19"/>
    </sheetView>
  </sheetViews>
  <sheetFormatPr defaultColWidth="9.1328125" defaultRowHeight="14.25"/>
  <cols>
    <col min="1" max="2" width="76.86328125" style="345" bestFit="1" customWidth="1"/>
    <col min="3" max="16384" width="9.1328125" style="345"/>
  </cols>
  <sheetData>
    <row r="1" spans="1:2">
      <c r="A1" s="467" t="s">
        <v>3241</v>
      </c>
      <c r="B1" s="467"/>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67" t="s">
        <v>3245</v>
      </c>
      <c r="B42" s="467"/>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zoomScale="50" zoomScaleNormal="50" workbookViewId="0">
      <pane ySplit="1" topLeftCell="A5" activePane="bottomLeft" state="frozen"/>
      <selection pane="bottomLeft" activeCell="J38" sqref="J38:N38"/>
    </sheetView>
  </sheetViews>
  <sheetFormatPr defaultColWidth="9.1328125" defaultRowHeight="14.25"/>
  <cols>
    <col min="1" max="1" width="37.265625" style="81" customWidth="1"/>
    <col min="2" max="2" width="27.3984375" style="81" customWidth="1"/>
    <col min="3" max="3" width="9" style="5" customWidth="1"/>
    <col min="4" max="4" width="18.73046875" style="81" customWidth="1"/>
    <col min="5" max="5" width="16.3984375" style="81" customWidth="1"/>
    <col min="6" max="6" width="34.1328125" style="5" customWidth="1"/>
    <col min="7" max="7" width="95" style="81" customWidth="1"/>
    <col min="8" max="8" width="37.3984375" style="81" customWidth="1"/>
    <col min="9" max="9" width="34.265625" style="81" customWidth="1"/>
    <col min="10" max="10" width="25.3984375" style="81" customWidth="1"/>
    <col min="11" max="11" width="11.1328125" style="81" customWidth="1"/>
    <col min="12" max="13" width="16" style="81" customWidth="1"/>
    <col min="14" max="14" width="37.3984375" style="81" customWidth="1"/>
    <col min="15" max="15" width="25.3984375" style="81" customWidth="1"/>
    <col min="16" max="16" width="11.1328125" style="81" customWidth="1"/>
    <col min="17" max="18" width="16" style="81" customWidth="1"/>
    <col min="19" max="19" width="37.3984375" style="81" customWidth="1"/>
    <col min="20" max="16384" width="9.1328125" style="81"/>
  </cols>
  <sheetData>
    <row r="1" spans="1:19" s="343" customFormat="1" ht="28.5">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ht="57">
      <c r="A2" s="348" t="s">
        <v>2559</v>
      </c>
      <c r="B2" s="346" t="s">
        <v>2560</v>
      </c>
      <c r="C2" s="413">
        <v>1</v>
      </c>
      <c r="D2" s="346" t="s">
        <v>70</v>
      </c>
      <c r="E2" s="346" t="s">
        <v>71</v>
      </c>
      <c r="F2" s="5" t="str">
        <f>UnitControlCenter!$B$3</f>
        <v>million metric tons / year</v>
      </c>
      <c r="G2" s="346" t="s">
        <v>199</v>
      </c>
      <c r="J2" s="81" t="s">
        <v>3580</v>
      </c>
      <c r="K2" s="81">
        <v>2030</v>
      </c>
      <c r="L2" s="81">
        <v>42.9</v>
      </c>
      <c r="M2" s="81">
        <v>42.9</v>
      </c>
      <c r="N2" s="81" t="s">
        <v>3586</v>
      </c>
    </row>
    <row r="3" spans="1:19" ht="57">
      <c r="A3" s="348" t="s">
        <v>2559</v>
      </c>
      <c r="B3" s="346" t="s">
        <v>2561</v>
      </c>
      <c r="C3" s="350">
        <v>1</v>
      </c>
      <c r="D3" s="347" t="s">
        <v>70</v>
      </c>
      <c r="E3" s="347" t="s">
        <v>71</v>
      </c>
      <c r="F3" s="5" t="str">
        <f>UnitControlCenter!$B$3</f>
        <v>million metric tons / year</v>
      </c>
      <c r="G3" s="346" t="s">
        <v>2527</v>
      </c>
      <c r="I3" s="346"/>
      <c r="J3" s="81" t="s">
        <v>3580</v>
      </c>
      <c r="K3" s="81">
        <v>2030</v>
      </c>
      <c r="L3" s="81">
        <v>67.37</v>
      </c>
      <c r="M3" s="81">
        <v>67.37</v>
      </c>
      <c r="N3" s="81" t="s">
        <v>3585</v>
      </c>
    </row>
    <row r="4" spans="1:19" ht="71.25">
      <c r="A4" s="348" t="s">
        <v>2559</v>
      </c>
      <c r="B4" s="347" t="s">
        <v>2562</v>
      </c>
      <c r="C4" s="413">
        <v>1</v>
      </c>
      <c r="D4" s="346" t="s">
        <v>72</v>
      </c>
      <c r="E4" s="346" t="s">
        <v>73</v>
      </c>
      <c r="F4" s="5" t="str">
        <f>UnitControlCenter!$B$3</f>
        <v>million metric tons / year</v>
      </c>
      <c r="G4" s="346" t="s">
        <v>3214</v>
      </c>
      <c r="H4" s="346" t="s">
        <v>3215</v>
      </c>
      <c r="I4" s="346" t="s">
        <v>3216</v>
      </c>
    </row>
    <row r="5" spans="1:19" ht="28.5">
      <c r="A5" s="348" t="s">
        <v>2559</v>
      </c>
      <c r="B5" s="347" t="s">
        <v>2563</v>
      </c>
      <c r="C5" s="413">
        <v>1</v>
      </c>
      <c r="D5" s="346" t="s">
        <v>72</v>
      </c>
      <c r="E5" s="346" t="s">
        <v>73</v>
      </c>
      <c r="F5" s="5" t="str">
        <f>UnitControlCenter!$B$3</f>
        <v>million metric tons / year</v>
      </c>
      <c r="G5" s="346" t="s">
        <v>3217</v>
      </c>
      <c r="H5" s="346" t="s">
        <v>3218</v>
      </c>
      <c r="I5" s="346" t="s">
        <v>3219</v>
      </c>
    </row>
    <row r="6" spans="1:19" ht="28.5">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ht="13.9" customHeight="1">
      <c r="A9" s="348" t="s">
        <v>2559</v>
      </c>
      <c r="B9" s="347" t="s">
        <v>2719</v>
      </c>
      <c r="C9" s="413">
        <v>1</v>
      </c>
      <c r="D9" s="346" t="s">
        <v>70</v>
      </c>
      <c r="E9" s="346" t="s">
        <v>71</v>
      </c>
      <c r="F9" s="5" t="str">
        <f>UnitControlCenter!$B$3</f>
        <v>million metric tons / year</v>
      </c>
      <c r="G9" s="346" t="s">
        <v>2722</v>
      </c>
      <c r="I9" s="346"/>
      <c r="J9" s="81" t="s">
        <v>3580</v>
      </c>
      <c r="K9" s="81">
        <v>2030</v>
      </c>
      <c r="L9" s="81">
        <v>7.14</v>
      </c>
      <c r="M9" s="81">
        <v>7.14</v>
      </c>
      <c r="N9" s="81" t="s">
        <v>3581</v>
      </c>
    </row>
    <row r="10" spans="1:19">
      <c r="A10" s="348" t="s">
        <v>2559</v>
      </c>
      <c r="B10" s="347" t="s">
        <v>2811</v>
      </c>
      <c r="C10" s="413">
        <v>1</v>
      </c>
      <c r="D10" s="346" t="s">
        <v>70</v>
      </c>
      <c r="E10" s="346" t="s">
        <v>71</v>
      </c>
      <c r="F10" s="5" t="str">
        <f>UnitControlCenter!$B$3</f>
        <v>million metric tons / year</v>
      </c>
      <c r="G10" s="346" t="s">
        <v>2824</v>
      </c>
      <c r="I10" s="346"/>
    </row>
    <row r="11" spans="1:19" ht="42.75">
      <c r="A11" s="348" t="s">
        <v>2559</v>
      </c>
      <c r="B11" s="347" t="s">
        <v>103</v>
      </c>
      <c r="C11" s="413">
        <v>1</v>
      </c>
      <c r="D11" s="346" t="s">
        <v>70</v>
      </c>
      <c r="E11" s="346" t="s">
        <v>71</v>
      </c>
      <c r="F11" s="5" t="str">
        <f>UnitControlCenter!$B$3</f>
        <v>million metric tons / year</v>
      </c>
      <c r="G11" s="346" t="s">
        <v>2723</v>
      </c>
      <c r="I11" s="346"/>
      <c r="J11" s="81" t="s">
        <v>3580</v>
      </c>
      <c r="K11" s="81">
        <v>2030</v>
      </c>
      <c r="L11" s="81">
        <v>4.5199999999999996</v>
      </c>
      <c r="M11" s="81">
        <v>4.5199999999999996</v>
      </c>
      <c r="N11" s="81" t="s">
        <v>3582</v>
      </c>
    </row>
    <row r="12" spans="1:19" ht="42.75">
      <c r="A12" s="348" t="s">
        <v>2559</v>
      </c>
      <c r="B12" s="347" t="s">
        <v>9</v>
      </c>
      <c r="C12" s="413">
        <v>1</v>
      </c>
      <c r="D12" s="346" t="s">
        <v>70</v>
      </c>
      <c r="E12" s="346" t="s">
        <v>71</v>
      </c>
      <c r="F12" s="5" t="str">
        <f>UnitControlCenter!$B$3</f>
        <v>million metric tons / year</v>
      </c>
      <c r="G12" s="346" t="s">
        <v>2767</v>
      </c>
      <c r="I12" s="346"/>
      <c r="J12" s="81" t="s">
        <v>3580</v>
      </c>
      <c r="K12" s="81">
        <v>2030</v>
      </c>
      <c r="L12" s="81">
        <v>21.76</v>
      </c>
      <c r="M12" s="81">
        <v>21.76</v>
      </c>
      <c r="N12" s="81" t="s">
        <v>3584</v>
      </c>
    </row>
    <row r="13" spans="1:19">
      <c r="A13" s="348" t="s">
        <v>2559</v>
      </c>
      <c r="B13" s="347" t="s">
        <v>2720</v>
      </c>
      <c r="C13" s="413">
        <v>1</v>
      </c>
      <c r="D13" s="346" t="s">
        <v>70</v>
      </c>
      <c r="E13" s="346" t="s">
        <v>71</v>
      </c>
      <c r="F13" s="5" t="str">
        <f>UnitControlCenter!$B$3</f>
        <v>million metric tons / year</v>
      </c>
      <c r="G13" s="346" t="s">
        <v>2724</v>
      </c>
      <c r="I13" s="346"/>
    </row>
    <row r="14" spans="1:19" ht="57">
      <c r="A14" s="348" t="s">
        <v>2559</v>
      </c>
      <c r="B14" s="347" t="s">
        <v>4</v>
      </c>
      <c r="C14" s="413">
        <v>1</v>
      </c>
      <c r="D14" s="346" t="s">
        <v>70</v>
      </c>
      <c r="E14" s="346" t="s">
        <v>71</v>
      </c>
      <c r="F14" s="5" t="str">
        <f>UnitControlCenter!$B$3</f>
        <v>million metric tons / year</v>
      </c>
      <c r="G14" s="346" t="s">
        <v>2725</v>
      </c>
      <c r="I14" s="346"/>
      <c r="J14" s="81" t="s">
        <v>3580</v>
      </c>
      <c r="K14" s="81">
        <v>2030</v>
      </c>
      <c r="L14" s="81">
        <v>33.94</v>
      </c>
      <c r="M14" s="81">
        <v>33.94</v>
      </c>
      <c r="N14" s="81" t="s">
        <v>3583</v>
      </c>
    </row>
    <row r="15" spans="1:19" ht="14.6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14">
      <c r="A17" s="347" t="s">
        <v>2565</v>
      </c>
      <c r="B17" s="348" t="s">
        <v>2366</v>
      </c>
      <c r="C17" s="413">
        <v>1</v>
      </c>
      <c r="D17" s="346" t="s">
        <v>70</v>
      </c>
      <c r="E17" s="346" t="s">
        <v>71</v>
      </c>
      <c r="F17" s="5" t="str">
        <f>UnitControlCenter!$B$3</f>
        <v>million metric tons / year</v>
      </c>
      <c r="G17" s="346" t="s">
        <v>2541</v>
      </c>
      <c r="I17" s="346"/>
    </row>
    <row r="18" spans="1:14">
      <c r="A18" s="347" t="s">
        <v>2565</v>
      </c>
      <c r="B18" s="348" t="s">
        <v>2368</v>
      </c>
      <c r="C18" s="413">
        <v>1</v>
      </c>
      <c r="D18" s="346" t="s">
        <v>70</v>
      </c>
      <c r="E18" s="346" t="s">
        <v>71</v>
      </c>
      <c r="F18" s="5" t="str">
        <f>UnitControlCenter!$B$3</f>
        <v>million metric tons / year</v>
      </c>
      <c r="G18" s="346" t="s">
        <v>2540</v>
      </c>
      <c r="I18" s="346"/>
    </row>
    <row r="19" spans="1:14">
      <c r="A19" s="347" t="s">
        <v>2565</v>
      </c>
      <c r="B19" s="348" t="s">
        <v>2537</v>
      </c>
      <c r="C19" s="413">
        <v>1</v>
      </c>
      <c r="D19" s="346" t="s">
        <v>70</v>
      </c>
      <c r="E19" s="346" t="s">
        <v>71</v>
      </c>
      <c r="F19" s="5" t="str">
        <f>UnitControlCenter!$B$3</f>
        <v>million metric tons / year</v>
      </c>
      <c r="G19" s="346" t="s">
        <v>2539</v>
      </c>
      <c r="I19" s="346"/>
    </row>
    <row r="20" spans="1:14">
      <c r="A20" s="347" t="s">
        <v>2565</v>
      </c>
      <c r="B20" s="348" t="s">
        <v>2536</v>
      </c>
      <c r="C20" s="413">
        <v>1</v>
      </c>
      <c r="D20" s="346" t="s">
        <v>70</v>
      </c>
      <c r="E20" s="346" t="s">
        <v>71</v>
      </c>
      <c r="F20" s="5" t="str">
        <f>UnitControlCenter!$B$5</f>
        <v>thousand metric tons / year</v>
      </c>
      <c r="G20" s="346" t="s">
        <v>2545</v>
      </c>
      <c r="I20" s="346"/>
    </row>
    <row r="21" spans="1:14">
      <c r="A21" s="347" t="s">
        <v>2565</v>
      </c>
      <c r="B21" s="348" t="s">
        <v>2357</v>
      </c>
      <c r="C21" s="413">
        <v>1</v>
      </c>
      <c r="D21" s="346" t="s">
        <v>70</v>
      </c>
      <c r="E21" s="346" t="s">
        <v>71</v>
      </c>
      <c r="F21" s="5" t="str">
        <f>UnitControlCenter!$B$5</f>
        <v>thousand metric tons / year</v>
      </c>
      <c r="G21" s="346" t="s">
        <v>2546</v>
      </c>
      <c r="I21" s="346"/>
    </row>
    <row r="22" spans="1:14">
      <c r="A22" s="347" t="s">
        <v>2565</v>
      </c>
      <c r="B22" s="348" t="s">
        <v>2362</v>
      </c>
      <c r="C22" s="413">
        <v>1</v>
      </c>
      <c r="D22" s="346" t="s">
        <v>70</v>
      </c>
      <c r="E22" s="346" t="s">
        <v>71</v>
      </c>
      <c r="F22" s="5" t="str">
        <f>UnitControlCenter!$B$5</f>
        <v>thousand metric tons / year</v>
      </c>
      <c r="G22" s="346" t="s">
        <v>2543</v>
      </c>
      <c r="I22" s="346"/>
    </row>
    <row r="23" spans="1:14">
      <c r="A23" s="347" t="s">
        <v>2565</v>
      </c>
      <c r="B23" s="348" t="s">
        <v>2364</v>
      </c>
      <c r="C23" s="413">
        <v>1</v>
      </c>
      <c r="D23" s="346" t="s">
        <v>70</v>
      </c>
      <c r="E23" s="346" t="s">
        <v>71</v>
      </c>
      <c r="F23" s="5" t="str">
        <f>UnitControlCenter!$B$5</f>
        <v>thousand metric tons / year</v>
      </c>
      <c r="G23" s="346" t="s">
        <v>2542</v>
      </c>
      <c r="I23" s="346"/>
    </row>
    <row r="24" spans="1:14">
      <c r="A24" s="347" t="s">
        <v>2565</v>
      </c>
      <c r="B24" s="348" t="s">
        <v>2355</v>
      </c>
      <c r="C24" s="413">
        <v>1</v>
      </c>
      <c r="D24" s="346" t="s">
        <v>70</v>
      </c>
      <c r="E24" s="346" t="s">
        <v>71</v>
      </c>
      <c r="F24" s="5" t="str">
        <f>UnitControlCenter!$B$3</f>
        <v>million metric tons / year</v>
      </c>
      <c r="G24" s="346" t="s">
        <v>2547</v>
      </c>
      <c r="I24" s="346"/>
    </row>
    <row r="25" spans="1:14">
      <c r="A25" s="347" t="s">
        <v>2565</v>
      </c>
      <c r="B25" s="348" t="s">
        <v>2352</v>
      </c>
      <c r="C25" s="413">
        <v>1</v>
      </c>
      <c r="D25" s="346" t="s">
        <v>70</v>
      </c>
      <c r="E25" s="346" t="s">
        <v>71</v>
      </c>
      <c r="F25" s="5" t="str">
        <f>UnitControlCenter!$B$5</f>
        <v>thousand metric tons / year</v>
      </c>
      <c r="G25" s="346" t="s">
        <v>2549</v>
      </c>
      <c r="I25" s="346"/>
    </row>
    <row r="26" spans="1:14">
      <c r="A26" s="347" t="s">
        <v>2565</v>
      </c>
      <c r="B26" s="348" t="s">
        <v>2360</v>
      </c>
      <c r="C26" s="413">
        <v>1</v>
      </c>
      <c r="D26" s="346" t="s">
        <v>70</v>
      </c>
      <c r="E26" s="346" t="s">
        <v>71</v>
      </c>
      <c r="F26" s="5" t="str">
        <f>UnitControlCenter!$B$3</f>
        <v>million metric tons / year</v>
      </c>
      <c r="G26" s="346" t="s">
        <v>2544</v>
      </c>
      <c r="I26" s="346"/>
    </row>
    <row r="27" spans="1:14" ht="14.65" thickBot="1">
      <c r="A27" s="392" t="s">
        <v>2565</v>
      </c>
      <c r="B27" s="398" t="s">
        <v>557</v>
      </c>
      <c r="C27" s="420">
        <v>1</v>
      </c>
      <c r="D27" s="393" t="s">
        <v>70</v>
      </c>
      <c r="E27" s="393" t="s">
        <v>71</v>
      </c>
      <c r="F27" s="396" t="str">
        <f>UnitControlCenter!$B$3</f>
        <v>million metric tons / year</v>
      </c>
      <c r="G27" s="393" t="s">
        <v>2548</v>
      </c>
      <c r="H27" s="394"/>
      <c r="I27" s="393"/>
    </row>
    <row r="28" spans="1:14" ht="71.25">
      <c r="A28" s="347" t="s">
        <v>2566</v>
      </c>
      <c r="B28" s="347" t="s">
        <v>2562</v>
      </c>
      <c r="C28" s="413">
        <v>1</v>
      </c>
      <c r="D28" s="346" t="s">
        <v>72</v>
      </c>
      <c r="E28" s="346" t="s">
        <v>73</v>
      </c>
      <c r="F28" s="5" t="str">
        <f>UnitControlCenter!$B$3</f>
        <v>million metric tons / year</v>
      </c>
      <c r="G28" s="346" t="s">
        <v>3317</v>
      </c>
      <c r="H28" s="81" t="s">
        <v>3318</v>
      </c>
      <c r="I28" s="346" t="s">
        <v>3319</v>
      </c>
    </row>
    <row r="29" spans="1:14" ht="85.5">
      <c r="A29" s="347" t="s">
        <v>2566</v>
      </c>
      <c r="B29" s="347" t="s">
        <v>2825</v>
      </c>
      <c r="C29" s="413">
        <v>1</v>
      </c>
      <c r="D29" s="346" t="s">
        <v>72</v>
      </c>
      <c r="E29" s="346" t="s">
        <v>73</v>
      </c>
      <c r="F29" s="5" t="str">
        <f>UnitControlCenter!$B$3</f>
        <v>million metric tons / year</v>
      </c>
      <c r="G29" s="346" t="s">
        <v>3320</v>
      </c>
      <c r="H29" s="81" t="s">
        <v>3321</v>
      </c>
      <c r="I29" s="346" t="s">
        <v>3322</v>
      </c>
    </row>
    <row r="30" spans="1:14" ht="57">
      <c r="A30" s="347" t="s">
        <v>2566</v>
      </c>
      <c r="B30" s="347" t="s">
        <v>2567</v>
      </c>
      <c r="C30" s="421">
        <v>1</v>
      </c>
      <c r="D30" s="346" t="s">
        <v>72</v>
      </c>
      <c r="E30" s="346" t="s">
        <v>73</v>
      </c>
      <c r="F30" s="8" t="str">
        <f>UnitControlCenter!$B$3</f>
        <v>million metric tons / year</v>
      </c>
      <c r="G30" s="412" t="s">
        <v>3323</v>
      </c>
      <c r="H30" s="412" t="s">
        <v>3324</v>
      </c>
      <c r="I30" s="346" t="s">
        <v>3325</v>
      </c>
    </row>
    <row r="31" spans="1:14" ht="14.65" thickBot="1">
      <c r="A31" s="392" t="s">
        <v>2566</v>
      </c>
      <c r="B31" s="392" t="s">
        <v>3302</v>
      </c>
      <c r="C31" s="420">
        <v>0</v>
      </c>
      <c r="D31" s="393" t="s">
        <v>70</v>
      </c>
      <c r="E31" s="393" t="s">
        <v>71</v>
      </c>
      <c r="F31" s="423" t="str">
        <f>UnitControlCenter!$B$6</f>
        <v>g CO2 / 2019 dollar</v>
      </c>
      <c r="G31" s="394" t="s">
        <v>3246</v>
      </c>
      <c r="H31" s="394"/>
      <c r="I31" s="393"/>
    </row>
    <row r="32" spans="1:14" ht="57">
      <c r="A32" s="347" t="s">
        <v>3112</v>
      </c>
      <c r="B32" s="347" t="s">
        <v>2918</v>
      </c>
      <c r="C32" s="413">
        <v>1</v>
      </c>
      <c r="D32" s="346" t="s">
        <v>70</v>
      </c>
      <c r="E32" s="346" t="s">
        <v>499</v>
      </c>
      <c r="F32" s="5" t="str">
        <f>UnitControlCenter!$B$3</f>
        <v>million metric tons / year</v>
      </c>
      <c r="G32" s="81" t="s">
        <v>199</v>
      </c>
      <c r="I32" s="346"/>
      <c r="J32" s="81" t="s">
        <v>3580</v>
      </c>
      <c r="K32" s="81">
        <v>2030</v>
      </c>
      <c r="L32" s="81">
        <v>42.9</v>
      </c>
      <c r="M32" s="81">
        <v>42.9</v>
      </c>
      <c r="N32" s="81" t="s">
        <v>3586</v>
      </c>
    </row>
    <row r="33" spans="1:14">
      <c r="A33" s="347" t="s">
        <v>3112</v>
      </c>
      <c r="B33" s="347" t="s">
        <v>152</v>
      </c>
      <c r="C33" s="413">
        <v>1</v>
      </c>
      <c r="D33" s="346" t="s">
        <v>70</v>
      </c>
      <c r="E33" s="346" t="s">
        <v>499</v>
      </c>
      <c r="F33" s="5" t="str">
        <f>UnitControlCenter!$B$3</f>
        <v>million metric tons / year</v>
      </c>
      <c r="G33" s="346" t="s">
        <v>2721</v>
      </c>
      <c r="I33" s="346"/>
    </row>
    <row r="34" spans="1:14" ht="42.75">
      <c r="A34" s="347" t="s">
        <v>3112</v>
      </c>
      <c r="B34" s="347" t="s">
        <v>2719</v>
      </c>
      <c r="C34" s="413">
        <v>1</v>
      </c>
      <c r="D34" s="346" t="s">
        <v>70</v>
      </c>
      <c r="E34" s="346" t="s">
        <v>499</v>
      </c>
      <c r="F34" s="5" t="str">
        <f>UnitControlCenter!$B$3</f>
        <v>million metric tons / year</v>
      </c>
      <c r="G34" s="346" t="s">
        <v>2722</v>
      </c>
      <c r="I34" s="346"/>
      <c r="J34" s="81" t="s">
        <v>3580</v>
      </c>
      <c r="K34" s="81">
        <v>2030</v>
      </c>
      <c r="L34" s="81">
        <v>7.14</v>
      </c>
      <c r="M34" s="81">
        <v>7.14</v>
      </c>
      <c r="N34" s="81" t="s">
        <v>3581</v>
      </c>
    </row>
    <row r="35" spans="1:14">
      <c r="A35" s="347" t="s">
        <v>3112</v>
      </c>
      <c r="B35" s="347" t="s">
        <v>2811</v>
      </c>
      <c r="C35" s="413">
        <v>1</v>
      </c>
      <c r="D35" s="346" t="s">
        <v>70</v>
      </c>
      <c r="E35" s="346" t="s">
        <v>499</v>
      </c>
      <c r="F35" s="5" t="str">
        <f>UnitControlCenter!$B$3</f>
        <v>million metric tons / year</v>
      </c>
      <c r="G35" s="346" t="s">
        <v>2824</v>
      </c>
      <c r="I35" s="346"/>
    </row>
    <row r="36" spans="1:14" ht="42.75">
      <c r="A36" s="347" t="s">
        <v>3112</v>
      </c>
      <c r="B36" s="347" t="s">
        <v>103</v>
      </c>
      <c r="C36" s="413">
        <v>1</v>
      </c>
      <c r="D36" s="346" t="s">
        <v>70</v>
      </c>
      <c r="E36" s="346" t="s">
        <v>499</v>
      </c>
      <c r="F36" s="5" t="str">
        <f>UnitControlCenter!$B$3</f>
        <v>million metric tons / year</v>
      </c>
      <c r="G36" s="346" t="s">
        <v>2723</v>
      </c>
      <c r="I36" s="346"/>
      <c r="J36" s="81" t="s">
        <v>3580</v>
      </c>
      <c r="K36" s="81">
        <v>2030</v>
      </c>
      <c r="L36" s="81">
        <v>4.5199999999999996</v>
      </c>
      <c r="M36" s="81">
        <v>4.5199999999999996</v>
      </c>
      <c r="N36" s="81" t="s">
        <v>3582</v>
      </c>
    </row>
    <row r="37" spans="1:14" ht="42.75">
      <c r="A37" s="347" t="s">
        <v>3112</v>
      </c>
      <c r="B37" s="347" t="s">
        <v>9</v>
      </c>
      <c r="C37" s="413">
        <v>1</v>
      </c>
      <c r="D37" s="346" t="s">
        <v>70</v>
      </c>
      <c r="E37" s="346" t="s">
        <v>499</v>
      </c>
      <c r="F37" s="5" t="str">
        <f>UnitControlCenter!$B$3</f>
        <v>million metric tons / year</v>
      </c>
      <c r="G37" s="346" t="s">
        <v>2767</v>
      </c>
      <c r="I37" s="346"/>
      <c r="J37" s="81" t="s">
        <v>3580</v>
      </c>
      <c r="K37" s="81">
        <v>2030</v>
      </c>
      <c r="L37" s="81">
        <v>21.76</v>
      </c>
      <c r="M37" s="81">
        <v>21.76</v>
      </c>
      <c r="N37" s="81" t="s">
        <v>3584</v>
      </c>
    </row>
    <row r="38" spans="1:14" ht="57.4" thickBot="1">
      <c r="A38" s="392" t="s">
        <v>3112</v>
      </c>
      <c r="B38" s="392" t="s">
        <v>4</v>
      </c>
      <c r="C38" s="420">
        <v>1</v>
      </c>
      <c r="D38" s="393" t="s">
        <v>70</v>
      </c>
      <c r="E38" s="393" t="s">
        <v>499</v>
      </c>
      <c r="F38" s="396" t="str">
        <f>UnitControlCenter!$B$3</f>
        <v>million metric tons / year</v>
      </c>
      <c r="G38" s="393" t="s">
        <v>2725</v>
      </c>
      <c r="H38" s="394"/>
      <c r="I38" s="393"/>
      <c r="J38" s="81" t="s">
        <v>3580</v>
      </c>
      <c r="K38" s="81">
        <v>2030</v>
      </c>
      <c r="L38" s="81">
        <v>33.94</v>
      </c>
      <c r="M38" s="81">
        <v>33.94</v>
      </c>
      <c r="N38" s="81" t="s">
        <v>3583</v>
      </c>
    </row>
    <row r="39" spans="1:14" ht="28.5">
      <c r="A39" s="347" t="s">
        <v>411</v>
      </c>
      <c r="B39" s="347" t="s">
        <v>3403</v>
      </c>
      <c r="C39" s="413">
        <v>1</v>
      </c>
      <c r="D39" s="346" t="s">
        <v>72</v>
      </c>
      <c r="E39" s="346" t="s">
        <v>500</v>
      </c>
      <c r="F39" s="5" t="str">
        <f>UnitControlCenter!$B$7</f>
        <v>2019 dollars / ton CO2e abated, Annual average abatement potential (MtCO2e)</v>
      </c>
      <c r="G39" s="81" t="s">
        <v>2661</v>
      </c>
      <c r="I39" s="346"/>
    </row>
    <row r="40" spans="1:14" ht="28.9"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14" ht="28.5">
      <c r="A41" s="347" t="s">
        <v>2568</v>
      </c>
      <c r="B41" s="347" t="s">
        <v>3463</v>
      </c>
      <c r="C41" s="413">
        <v>1</v>
      </c>
      <c r="D41" s="346" t="s">
        <v>72</v>
      </c>
      <c r="E41" s="346" t="s">
        <v>71</v>
      </c>
      <c r="F41" s="5" t="str">
        <f>UnitControlCenter!$B$8</f>
        <v>billion 2019 dollars / year</v>
      </c>
      <c r="G41" s="81" t="s">
        <v>3405</v>
      </c>
      <c r="H41" s="81" t="s">
        <v>2663</v>
      </c>
      <c r="I41" s="346" t="s">
        <v>2636</v>
      </c>
    </row>
    <row r="42" spans="1:14">
      <c r="A42" s="347" t="s">
        <v>2568</v>
      </c>
      <c r="B42" s="391" t="s">
        <v>3140</v>
      </c>
      <c r="C42" s="413">
        <v>1</v>
      </c>
      <c r="D42" s="346" t="s">
        <v>70</v>
      </c>
      <c r="E42" s="346" t="s">
        <v>71</v>
      </c>
      <c r="F42" s="5" t="str">
        <f>UnitControlCenter!$B$8</f>
        <v>billion 2019 dollars / year</v>
      </c>
      <c r="G42" s="81" t="s">
        <v>3128</v>
      </c>
      <c r="I42" s="346"/>
    </row>
    <row r="43" spans="1:14" ht="57">
      <c r="A43" s="347" t="s">
        <v>2568</v>
      </c>
      <c r="B43" s="347" t="s">
        <v>3392</v>
      </c>
      <c r="C43" s="435">
        <v>1</v>
      </c>
      <c r="D43" s="346" t="s">
        <v>72</v>
      </c>
      <c r="E43" s="346" t="s">
        <v>73</v>
      </c>
      <c r="F43" s="5" t="str">
        <f>UnitControlCenter!$B$8</f>
        <v>billion 2019 dollars / year</v>
      </c>
      <c r="G43" s="5" t="s">
        <v>3393</v>
      </c>
      <c r="H43" s="5" t="s">
        <v>3394</v>
      </c>
      <c r="I43" s="5" t="s">
        <v>3395</v>
      </c>
    </row>
    <row r="44" spans="1:14" ht="28.5">
      <c r="A44" s="347" t="s">
        <v>2568</v>
      </c>
      <c r="B44" s="391" t="s">
        <v>3397</v>
      </c>
      <c r="C44" s="421">
        <v>1</v>
      </c>
      <c r="D44" s="346" t="s">
        <v>70</v>
      </c>
      <c r="E44" s="346" t="s">
        <v>71</v>
      </c>
      <c r="F44" s="8" t="str">
        <f>UnitControlCenter!$B$9</f>
        <v>billion 2019 dollars</v>
      </c>
      <c r="G44" s="412" t="s">
        <v>3399</v>
      </c>
      <c r="H44" s="412"/>
      <c r="I44" s="346"/>
    </row>
    <row r="45" spans="1:14" ht="28.9" thickBot="1">
      <c r="A45" s="392" t="s">
        <v>2568</v>
      </c>
      <c r="B45" s="397" t="s">
        <v>3400</v>
      </c>
      <c r="C45" s="420">
        <v>1</v>
      </c>
      <c r="D45" s="393" t="s">
        <v>70</v>
      </c>
      <c r="E45" s="393" t="s">
        <v>71</v>
      </c>
      <c r="F45" s="396" t="str">
        <f>UnitControlCenter!$B$8</f>
        <v>billion 2019 dollars / year</v>
      </c>
      <c r="G45" s="394" t="s">
        <v>3401</v>
      </c>
      <c r="H45" s="394"/>
      <c r="I45" s="393"/>
    </row>
    <row r="46" spans="1:14" ht="28.5">
      <c r="A46" s="347" t="s">
        <v>3289</v>
      </c>
      <c r="B46" s="391" t="s">
        <v>3306</v>
      </c>
      <c r="C46" s="428">
        <v>1</v>
      </c>
      <c r="D46" s="346" t="s">
        <v>72</v>
      </c>
      <c r="E46" s="346" t="s">
        <v>71</v>
      </c>
      <c r="F46" s="8" t="str">
        <f>UnitControlCenter!$B$10</f>
        <v>jobs</v>
      </c>
      <c r="G46" s="412" t="s">
        <v>3297</v>
      </c>
      <c r="H46" s="412" t="s">
        <v>3296</v>
      </c>
      <c r="I46" s="346" t="s">
        <v>2637</v>
      </c>
    </row>
    <row r="47" spans="1:14" ht="28.5">
      <c r="A47" s="347" t="s">
        <v>3289</v>
      </c>
      <c r="B47" s="391" t="s">
        <v>3307</v>
      </c>
      <c r="C47" s="431">
        <v>1</v>
      </c>
      <c r="D47" s="346" t="s">
        <v>72</v>
      </c>
      <c r="E47" s="346" t="s">
        <v>71</v>
      </c>
      <c r="F47" s="8" t="str">
        <f>UnitControlCenter!$B$10</f>
        <v>jobs</v>
      </c>
      <c r="G47" s="412" t="s">
        <v>3310</v>
      </c>
      <c r="H47" s="412" t="s">
        <v>3311</v>
      </c>
      <c r="I47" s="346" t="s">
        <v>3312</v>
      </c>
    </row>
    <row r="48" spans="1:14" ht="28.5">
      <c r="A48" s="347" t="s">
        <v>3289</v>
      </c>
      <c r="B48" s="391" t="s">
        <v>3372</v>
      </c>
      <c r="C48" s="433">
        <v>1</v>
      </c>
      <c r="D48" s="346" t="s">
        <v>72</v>
      </c>
      <c r="E48" s="346" t="s">
        <v>71</v>
      </c>
      <c r="F48" s="8" t="str">
        <f>UnitControlCenter!$B$10</f>
        <v>jobs</v>
      </c>
      <c r="G48" s="412" t="s">
        <v>3376</v>
      </c>
      <c r="H48" s="412" t="s">
        <v>3375</v>
      </c>
      <c r="I48" s="346" t="s">
        <v>3391</v>
      </c>
    </row>
    <row r="49" spans="1:9" ht="28.5">
      <c r="A49" s="347" t="s">
        <v>3289</v>
      </c>
      <c r="B49" s="391" t="s">
        <v>3291</v>
      </c>
      <c r="C49" s="428">
        <v>1</v>
      </c>
      <c r="D49" s="346" t="s">
        <v>72</v>
      </c>
      <c r="E49" s="346" t="s">
        <v>71</v>
      </c>
      <c r="F49" s="5" t="str">
        <f>UnitControlCenter!$B$8</f>
        <v>billion 2019 dollars / year</v>
      </c>
      <c r="G49" s="412" t="s">
        <v>3298</v>
      </c>
      <c r="H49" s="412" t="s">
        <v>3300</v>
      </c>
      <c r="I49" s="346" t="s">
        <v>2637</v>
      </c>
    </row>
    <row r="50" spans="1:9" ht="28.5">
      <c r="A50" s="347" t="s">
        <v>3289</v>
      </c>
      <c r="B50" s="391" t="s">
        <v>3313</v>
      </c>
      <c r="C50" s="432">
        <v>1</v>
      </c>
      <c r="D50" s="346" t="s">
        <v>72</v>
      </c>
      <c r="E50" s="346" t="s">
        <v>71</v>
      </c>
      <c r="F50" s="5" t="str">
        <f>UnitControlCenter!$B$12</f>
        <v>% change</v>
      </c>
      <c r="G50" s="412" t="s">
        <v>3315</v>
      </c>
      <c r="H50" s="412" t="s">
        <v>3300</v>
      </c>
      <c r="I50" s="346" t="s">
        <v>2637</v>
      </c>
    </row>
    <row r="51" spans="1:9" ht="28.5">
      <c r="A51" s="347" t="s">
        <v>3289</v>
      </c>
      <c r="B51" s="391" t="s">
        <v>3373</v>
      </c>
      <c r="C51" s="433">
        <v>1</v>
      </c>
      <c r="D51" s="346" t="s">
        <v>72</v>
      </c>
      <c r="E51" s="346" t="s">
        <v>71</v>
      </c>
      <c r="F51" s="5" t="str">
        <f>UnitControlCenter!$B$8</f>
        <v>billion 2019 dollars / year</v>
      </c>
      <c r="G51" s="412" t="s">
        <v>3377</v>
      </c>
      <c r="H51" s="412" t="s">
        <v>3375</v>
      </c>
      <c r="I51" s="346" t="s">
        <v>3391</v>
      </c>
    </row>
    <row r="52" spans="1:9" ht="42.75">
      <c r="A52" s="347" t="s">
        <v>3289</v>
      </c>
      <c r="B52" s="391" t="s">
        <v>3305</v>
      </c>
      <c r="C52" s="428">
        <v>1</v>
      </c>
      <c r="D52" s="346" t="s">
        <v>72</v>
      </c>
      <c r="E52" s="346" t="s">
        <v>71</v>
      </c>
      <c r="F52" s="5" t="str">
        <f>UnitControlCenter!$B$8</f>
        <v>billion 2019 dollars / year</v>
      </c>
      <c r="G52" s="412" t="s">
        <v>3301</v>
      </c>
      <c r="H52" s="412" t="s">
        <v>3299</v>
      </c>
      <c r="I52" s="346" t="s">
        <v>2637</v>
      </c>
    </row>
    <row r="53" spans="1:9" ht="28.5">
      <c r="A53" s="347" t="s">
        <v>3289</v>
      </c>
      <c r="B53" s="391" t="s">
        <v>3303</v>
      </c>
      <c r="C53" s="421">
        <v>1</v>
      </c>
      <c r="D53" s="346" t="s">
        <v>70</v>
      </c>
      <c r="E53" s="346" t="s">
        <v>71</v>
      </c>
      <c r="F53" s="8" t="str">
        <f>UnitControlCenter!$B$13</f>
        <v>2019 dollars / employee-year</v>
      </c>
      <c r="G53" s="412" t="s">
        <v>3304</v>
      </c>
      <c r="H53" s="412"/>
      <c r="I53" s="346"/>
    </row>
    <row r="54" spans="1:9" ht="28.9"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71.25">
      <c r="A55" s="347" t="s">
        <v>3290</v>
      </c>
      <c r="B55" s="347" t="s">
        <v>3033</v>
      </c>
      <c r="C55" s="413">
        <v>1</v>
      </c>
      <c r="D55" s="346" t="s">
        <v>72</v>
      </c>
      <c r="E55" s="346" t="s">
        <v>71</v>
      </c>
      <c r="F55" s="5" t="str">
        <f>UnitControlCenter!$B$8</f>
        <v>billion 2019 dollars / year</v>
      </c>
      <c r="G55" s="5" t="s">
        <v>3034</v>
      </c>
      <c r="H55" s="5" t="s">
        <v>3035</v>
      </c>
      <c r="I55" s="5" t="s">
        <v>3008</v>
      </c>
    </row>
    <row r="56" spans="1:9" ht="42.75">
      <c r="A56" s="347" t="s">
        <v>3290</v>
      </c>
      <c r="B56" s="347" t="s">
        <v>3037</v>
      </c>
      <c r="C56" s="413">
        <v>1</v>
      </c>
      <c r="D56" s="346" t="s">
        <v>72</v>
      </c>
      <c r="E56" s="346" t="s">
        <v>71</v>
      </c>
      <c r="F56" s="5" t="str">
        <f>UnitControlCenter!$B$8</f>
        <v>billion 2019 dollars / year</v>
      </c>
      <c r="G56" s="5" t="s">
        <v>3047</v>
      </c>
      <c r="H56" s="5" t="s">
        <v>3048</v>
      </c>
      <c r="I56" s="5" t="s">
        <v>3049</v>
      </c>
    </row>
    <row r="57" spans="1:9" ht="57">
      <c r="A57" s="347" t="s">
        <v>3290</v>
      </c>
      <c r="B57" s="347" t="s">
        <v>3038</v>
      </c>
      <c r="C57" s="413">
        <v>1</v>
      </c>
      <c r="D57" s="346" t="s">
        <v>72</v>
      </c>
      <c r="E57" s="346" t="s">
        <v>71</v>
      </c>
      <c r="F57" s="5" t="str">
        <f>UnitControlCenter!$B$8</f>
        <v>billion 2019 dollars / year</v>
      </c>
      <c r="G57" s="5" t="s">
        <v>3058</v>
      </c>
      <c r="H57" s="5" t="s">
        <v>3056</v>
      </c>
      <c r="I57" s="5" t="s">
        <v>3057</v>
      </c>
    </row>
    <row r="58" spans="1:9" ht="42.75">
      <c r="A58" s="347" t="s">
        <v>3290</v>
      </c>
      <c r="B58" s="347" t="s">
        <v>3039</v>
      </c>
      <c r="C58" s="413">
        <v>1</v>
      </c>
      <c r="D58" s="346" t="s">
        <v>72</v>
      </c>
      <c r="E58" s="346" t="s">
        <v>71</v>
      </c>
      <c r="F58" s="5" t="str">
        <f>UnitControlCenter!$B$8</f>
        <v>billion 2019 dollars / year</v>
      </c>
      <c r="G58" s="5" t="s">
        <v>3052</v>
      </c>
      <c r="H58" s="5" t="s">
        <v>3048</v>
      </c>
      <c r="I58" s="5" t="s">
        <v>3050</v>
      </c>
    </row>
    <row r="59" spans="1:9" ht="42.75">
      <c r="A59" s="347" t="s">
        <v>3290</v>
      </c>
      <c r="B59" s="347" t="s">
        <v>3040</v>
      </c>
      <c r="C59" s="413">
        <v>1</v>
      </c>
      <c r="D59" s="346" t="s">
        <v>72</v>
      </c>
      <c r="E59" s="346" t="s">
        <v>71</v>
      </c>
      <c r="F59" s="5" t="str">
        <f>UnitControlCenter!$B$8</f>
        <v>billion 2019 dollars / year</v>
      </c>
      <c r="G59" s="5" t="s">
        <v>3053</v>
      </c>
      <c r="H59" s="5" t="s">
        <v>3048</v>
      </c>
      <c r="I59" s="5" t="s">
        <v>3051</v>
      </c>
    </row>
    <row r="60" spans="1:9" ht="57">
      <c r="A60" s="347" t="s">
        <v>3290</v>
      </c>
      <c r="B60" s="347" t="s">
        <v>3041</v>
      </c>
      <c r="C60" s="413">
        <v>1</v>
      </c>
      <c r="D60" s="346" t="s">
        <v>72</v>
      </c>
      <c r="E60" s="346" t="s">
        <v>71</v>
      </c>
      <c r="F60" s="5" t="str">
        <f>UnitControlCenter!$B$8</f>
        <v>billion 2019 dollars / year</v>
      </c>
      <c r="G60" s="5" t="s">
        <v>3059</v>
      </c>
      <c r="H60" s="5" t="s">
        <v>3056</v>
      </c>
      <c r="I60" s="5" t="s">
        <v>3057</v>
      </c>
    </row>
    <row r="61" spans="1:9" ht="57">
      <c r="A61" s="347" t="s">
        <v>3290</v>
      </c>
      <c r="B61" s="347" t="s">
        <v>3042</v>
      </c>
      <c r="C61" s="413">
        <v>1</v>
      </c>
      <c r="D61" s="346" t="s">
        <v>72</v>
      </c>
      <c r="E61" s="346" t="s">
        <v>71</v>
      </c>
      <c r="F61" s="5" t="str">
        <f>UnitControlCenter!$B$8</f>
        <v>billion 2019 dollars / year</v>
      </c>
      <c r="G61" s="5" t="s">
        <v>3060</v>
      </c>
      <c r="H61" s="5" t="s">
        <v>3056</v>
      </c>
      <c r="I61" s="5" t="s">
        <v>3057</v>
      </c>
    </row>
    <row r="62" spans="1:9" ht="57">
      <c r="A62" s="347" t="s">
        <v>3290</v>
      </c>
      <c r="B62" s="347" t="s">
        <v>3043</v>
      </c>
      <c r="C62" s="413">
        <v>1</v>
      </c>
      <c r="D62" s="346" t="s">
        <v>72</v>
      </c>
      <c r="E62" s="346" t="s">
        <v>71</v>
      </c>
      <c r="F62" s="5" t="str">
        <f>UnitControlCenter!$B$8</f>
        <v>billion 2019 dollars / year</v>
      </c>
      <c r="G62" s="5" t="s">
        <v>3061</v>
      </c>
      <c r="H62" s="5" t="s">
        <v>3056</v>
      </c>
      <c r="I62" s="5" t="s">
        <v>3057</v>
      </c>
    </row>
    <row r="63" spans="1:9" ht="57">
      <c r="A63" s="347" t="s">
        <v>3290</v>
      </c>
      <c r="B63" s="347" t="s">
        <v>3067</v>
      </c>
      <c r="C63" s="413">
        <v>1</v>
      </c>
      <c r="D63" s="346" t="s">
        <v>72</v>
      </c>
      <c r="E63" s="346" t="s">
        <v>71</v>
      </c>
      <c r="F63" s="5" t="str">
        <f>UnitControlCenter!$B$8</f>
        <v>billion 2019 dollars / year</v>
      </c>
      <c r="G63" s="5" t="s">
        <v>3065</v>
      </c>
      <c r="H63" s="5" t="s">
        <v>3056</v>
      </c>
      <c r="I63" s="5" t="s">
        <v>3063</v>
      </c>
    </row>
    <row r="64" spans="1:9" ht="57.4"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28.5">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28.5">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28.9" thickBot="1">
      <c r="A73" s="392" t="s">
        <v>2569</v>
      </c>
      <c r="B73" s="392" t="s">
        <v>3338</v>
      </c>
      <c r="C73" s="420">
        <v>1</v>
      </c>
      <c r="D73" s="393" t="s">
        <v>70</v>
      </c>
      <c r="E73" s="393" t="s">
        <v>71</v>
      </c>
      <c r="F73" s="396" t="str">
        <f>UnitControlCenter!$B$11</f>
        <v>incidents / year</v>
      </c>
      <c r="G73" s="393" t="s">
        <v>3346</v>
      </c>
      <c r="H73" s="394"/>
      <c r="I73" s="393"/>
    </row>
    <row r="74" spans="1:9" ht="114">
      <c r="A74" s="347" t="s">
        <v>2786</v>
      </c>
      <c r="B74" s="347" t="s">
        <v>2571</v>
      </c>
      <c r="C74" s="413">
        <v>1</v>
      </c>
      <c r="D74" s="346" t="s">
        <v>72</v>
      </c>
      <c r="E74" s="346" t="s">
        <v>73</v>
      </c>
      <c r="F74" s="5" t="str">
        <f>UnitControlCenter!$B$15</f>
        <v>terawatt-hours (TWh) / year</v>
      </c>
      <c r="G74" s="346" t="s">
        <v>2826</v>
      </c>
      <c r="H74" s="81" t="s">
        <v>2827</v>
      </c>
      <c r="I74" s="346" t="s">
        <v>2834</v>
      </c>
    </row>
    <row r="75" spans="1:9" ht="128.25">
      <c r="A75" s="347" t="s">
        <v>2786</v>
      </c>
      <c r="B75" s="347" t="s">
        <v>2572</v>
      </c>
      <c r="C75" s="413">
        <v>1</v>
      </c>
      <c r="D75" s="346" t="s">
        <v>72</v>
      </c>
      <c r="E75" s="346" t="s">
        <v>71</v>
      </c>
      <c r="F75" s="5" t="str">
        <f>UnitControlCenter!$B$15</f>
        <v>terawatt-hours (TWh) / year</v>
      </c>
      <c r="G75" s="346" t="s">
        <v>2828</v>
      </c>
      <c r="H75" s="81" t="s">
        <v>2829</v>
      </c>
      <c r="I75" s="346" t="s">
        <v>2835</v>
      </c>
    </row>
    <row r="76" spans="1:9" ht="114">
      <c r="A76" s="347" t="s">
        <v>2786</v>
      </c>
      <c r="B76" s="347" t="s">
        <v>2573</v>
      </c>
      <c r="C76" s="413">
        <v>1</v>
      </c>
      <c r="D76" s="346" t="s">
        <v>72</v>
      </c>
      <c r="E76" s="346" t="s">
        <v>73</v>
      </c>
      <c r="F76" s="5" t="str">
        <f>UnitControlCenter!$B$16</f>
        <v>gigawatts (GW) / year</v>
      </c>
      <c r="G76" s="346" t="s">
        <v>2830</v>
      </c>
      <c r="H76" s="81" t="s">
        <v>2831</v>
      </c>
      <c r="I76" s="346" t="s">
        <v>2836</v>
      </c>
    </row>
    <row r="77" spans="1:9" ht="128.25">
      <c r="A77" s="347" t="s">
        <v>2786</v>
      </c>
      <c r="B77" s="347" t="s">
        <v>2574</v>
      </c>
      <c r="C77" s="413">
        <v>1</v>
      </c>
      <c r="D77" s="346" t="s">
        <v>72</v>
      </c>
      <c r="E77" s="346" t="s">
        <v>71</v>
      </c>
      <c r="F77" s="5" t="str">
        <f>UnitControlCenter!$B$16</f>
        <v>gigawatts (GW) / year</v>
      </c>
      <c r="G77" s="346" t="s">
        <v>2832</v>
      </c>
      <c r="H77" s="81" t="s">
        <v>2833</v>
      </c>
      <c r="I77" s="346" t="s">
        <v>2837</v>
      </c>
    </row>
    <row r="78" spans="1:9" ht="43.1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99.75">
      <c r="A79" s="347" t="s">
        <v>2779</v>
      </c>
      <c r="B79" s="347" t="s">
        <v>2575</v>
      </c>
      <c r="C79" s="413">
        <v>1</v>
      </c>
      <c r="D79" s="346" t="s">
        <v>72</v>
      </c>
      <c r="E79" s="346" t="s">
        <v>2593</v>
      </c>
      <c r="F79" s="5" t="str">
        <f>UnitControlCenter!$B$17</f>
        <v>2019 dollars / megawatt-hour (MWh)</v>
      </c>
      <c r="G79" s="346" t="s">
        <v>2839</v>
      </c>
      <c r="H79" s="81" t="s">
        <v>2840</v>
      </c>
      <c r="I79" s="346" t="s">
        <v>2841</v>
      </c>
    </row>
    <row r="80" spans="1:9" ht="28.5">
      <c r="A80" s="347" t="s">
        <v>2779</v>
      </c>
      <c r="B80" s="347" t="s">
        <v>2576</v>
      </c>
      <c r="C80" s="413">
        <v>1</v>
      </c>
      <c r="D80" s="346" t="s">
        <v>72</v>
      </c>
      <c r="E80" s="346" t="s">
        <v>73</v>
      </c>
      <c r="F80" s="5" t="str">
        <f>UnitControlCenter!$B$15</f>
        <v>terawatt-hours (TWh) / year</v>
      </c>
      <c r="G80" s="346" t="s">
        <v>3169</v>
      </c>
      <c r="H80" s="81" t="s">
        <v>3170</v>
      </c>
      <c r="I80" s="346" t="s">
        <v>3171</v>
      </c>
    </row>
    <row r="81" spans="1:9" ht="85.5">
      <c r="A81" s="347" t="s">
        <v>2779</v>
      </c>
      <c r="B81" s="347" t="s">
        <v>2780</v>
      </c>
      <c r="C81" s="413">
        <v>1</v>
      </c>
      <c r="D81" s="346" t="s">
        <v>72</v>
      </c>
      <c r="E81" s="346" t="s">
        <v>73</v>
      </c>
      <c r="F81" s="5" t="str">
        <f>UnitControlCenter!$B$18</f>
        <v>cubic km / yr</v>
      </c>
      <c r="G81" s="346" t="s">
        <v>2842</v>
      </c>
      <c r="H81" s="81" t="s">
        <v>2843</v>
      </c>
      <c r="I81" s="346" t="s">
        <v>2844</v>
      </c>
    </row>
    <row r="82" spans="1:9" ht="100.15" thickBot="1">
      <c r="A82" s="392" t="s">
        <v>2779</v>
      </c>
      <c r="B82" s="392" t="s">
        <v>2781</v>
      </c>
      <c r="C82" s="420">
        <v>1</v>
      </c>
      <c r="D82" s="393" t="s">
        <v>72</v>
      </c>
      <c r="E82" s="393" t="s">
        <v>73</v>
      </c>
      <c r="F82" s="396" t="str">
        <f>UnitControlCenter!$B$18</f>
        <v>cubic km / yr</v>
      </c>
      <c r="G82" s="393" t="s">
        <v>2845</v>
      </c>
      <c r="H82" s="394" t="s">
        <v>2846</v>
      </c>
      <c r="I82" s="393" t="s">
        <v>2847</v>
      </c>
    </row>
    <row r="83" spans="1:9" ht="71.25">
      <c r="A83" s="347" t="s">
        <v>3129</v>
      </c>
      <c r="B83" s="347" t="s">
        <v>3130</v>
      </c>
      <c r="C83" s="413">
        <v>1</v>
      </c>
      <c r="D83" s="346" t="s">
        <v>72</v>
      </c>
      <c r="E83" s="346" t="s">
        <v>73</v>
      </c>
      <c r="F83" s="5" t="str">
        <f>UnitControlCenter!$B$21</f>
        <v>million vehicles / year</v>
      </c>
      <c r="G83" s="346" t="s">
        <v>2968</v>
      </c>
      <c r="H83" s="346" t="s">
        <v>2969</v>
      </c>
      <c r="I83" s="346" t="s">
        <v>2970</v>
      </c>
    </row>
    <row r="84" spans="1:9" ht="71.25">
      <c r="A84" s="347" t="s">
        <v>3129</v>
      </c>
      <c r="B84" s="347" t="s">
        <v>3131</v>
      </c>
      <c r="C84" s="413">
        <v>1</v>
      </c>
      <c r="D84" s="346" t="s">
        <v>72</v>
      </c>
      <c r="E84" s="346" t="s">
        <v>73</v>
      </c>
      <c r="F84" s="5" t="str">
        <f>UnitControlCenter!$B$22</f>
        <v>thousand vehicles / year</v>
      </c>
      <c r="G84" s="346" t="s">
        <v>2971</v>
      </c>
      <c r="H84" s="346" t="s">
        <v>2972</v>
      </c>
      <c r="I84" s="346" t="s">
        <v>2973</v>
      </c>
    </row>
    <row r="85" spans="1:9" ht="71.25">
      <c r="A85" s="347" t="s">
        <v>3129</v>
      </c>
      <c r="B85" s="347" t="s">
        <v>3132</v>
      </c>
      <c r="C85" s="413">
        <v>1</v>
      </c>
      <c r="D85" s="346" t="s">
        <v>72</v>
      </c>
      <c r="E85" s="346" t="s">
        <v>73</v>
      </c>
      <c r="F85" s="5" t="str">
        <f>UnitControlCenter!$B$22</f>
        <v>thousand vehicles / year</v>
      </c>
      <c r="G85" s="346" t="s">
        <v>2974</v>
      </c>
      <c r="H85" s="346" t="s">
        <v>2969</v>
      </c>
      <c r="I85" s="346" t="s">
        <v>2970</v>
      </c>
    </row>
    <row r="86" spans="1:9" ht="71.25">
      <c r="A86" s="347" t="s">
        <v>3129</v>
      </c>
      <c r="B86" s="347" t="s">
        <v>3133</v>
      </c>
      <c r="C86" s="413">
        <v>1</v>
      </c>
      <c r="D86" s="346" t="s">
        <v>72</v>
      </c>
      <c r="E86" s="346" t="s">
        <v>73</v>
      </c>
      <c r="F86" s="5" t="str">
        <f>UnitControlCenter!$B$22</f>
        <v>thousand vehicles / year</v>
      </c>
      <c r="G86" s="346" t="s">
        <v>2975</v>
      </c>
      <c r="H86" s="346" t="s">
        <v>2972</v>
      </c>
      <c r="I86" s="346" t="s">
        <v>2973</v>
      </c>
    </row>
    <row r="87" spans="1:9" ht="28.5">
      <c r="A87" s="347" t="s">
        <v>3129</v>
      </c>
      <c r="B87" s="347" t="s">
        <v>3134</v>
      </c>
      <c r="C87" s="413">
        <v>1</v>
      </c>
      <c r="D87" s="346" t="s">
        <v>72</v>
      </c>
      <c r="E87" s="346" t="s">
        <v>73</v>
      </c>
      <c r="F87" s="5" t="str">
        <f>UnitControlCenter!$B$22</f>
        <v>thousand vehicles / year</v>
      </c>
      <c r="G87" s="346" t="s">
        <v>2848</v>
      </c>
      <c r="H87" s="346" t="s">
        <v>2849</v>
      </c>
      <c r="I87" s="346" t="s">
        <v>2952</v>
      </c>
    </row>
    <row r="88" spans="1:9" ht="57">
      <c r="A88" s="347" t="s">
        <v>3129</v>
      </c>
      <c r="B88" s="347" t="s">
        <v>3135</v>
      </c>
      <c r="C88" s="413">
        <v>1</v>
      </c>
      <c r="D88" s="346" t="s">
        <v>72</v>
      </c>
      <c r="E88" s="346" t="s">
        <v>73</v>
      </c>
      <c r="F88" s="5" t="str">
        <f>UnitControlCenter!$B$23</f>
        <v>million vehicles</v>
      </c>
      <c r="G88" s="346" t="s">
        <v>2976</v>
      </c>
      <c r="H88" s="346" t="s">
        <v>2969</v>
      </c>
      <c r="I88" s="346" t="s">
        <v>2970</v>
      </c>
    </row>
    <row r="89" spans="1:9" ht="71.25">
      <c r="A89" s="347" t="s">
        <v>3129</v>
      </c>
      <c r="B89" s="347" t="s">
        <v>3136</v>
      </c>
      <c r="C89" s="413">
        <v>1</v>
      </c>
      <c r="D89" s="346" t="s">
        <v>72</v>
      </c>
      <c r="E89" s="346" t="s">
        <v>73</v>
      </c>
      <c r="F89" s="5" t="str">
        <f>UnitControlCenter!$B$24</f>
        <v>thousand vehicles</v>
      </c>
      <c r="G89" s="346" t="s">
        <v>3253</v>
      </c>
      <c r="H89" s="346" t="s">
        <v>2972</v>
      </c>
      <c r="I89" s="346" t="s">
        <v>2973</v>
      </c>
    </row>
    <row r="90" spans="1:9" ht="57">
      <c r="A90" s="347" t="s">
        <v>3129</v>
      </c>
      <c r="B90" s="347" t="s">
        <v>3137</v>
      </c>
      <c r="C90" s="413">
        <v>1</v>
      </c>
      <c r="D90" s="346" t="s">
        <v>72</v>
      </c>
      <c r="E90" s="346" t="s">
        <v>73</v>
      </c>
      <c r="F90" s="5" t="str">
        <f>UnitControlCenter!$B$23</f>
        <v>million vehicles</v>
      </c>
      <c r="G90" s="346" t="s">
        <v>2977</v>
      </c>
      <c r="H90" s="346" t="s">
        <v>2969</v>
      </c>
      <c r="I90" s="346" t="s">
        <v>2970</v>
      </c>
    </row>
    <row r="91" spans="1:9" ht="57">
      <c r="A91" s="347" t="s">
        <v>3129</v>
      </c>
      <c r="B91" s="347" t="s">
        <v>3138</v>
      </c>
      <c r="C91" s="413">
        <v>1</v>
      </c>
      <c r="D91" s="346" t="s">
        <v>72</v>
      </c>
      <c r="E91" s="346" t="s">
        <v>73</v>
      </c>
      <c r="F91" s="5" t="str">
        <f>UnitControlCenter!$B$23</f>
        <v>million vehicles</v>
      </c>
      <c r="G91" s="346" t="s">
        <v>2978</v>
      </c>
      <c r="H91" s="346" t="s">
        <v>2972</v>
      </c>
      <c r="I91" s="346" t="s">
        <v>2973</v>
      </c>
    </row>
    <row r="92" spans="1:9" ht="28.9" thickBot="1">
      <c r="A92" s="392" t="s">
        <v>3129</v>
      </c>
      <c r="B92" s="392" t="s">
        <v>3139</v>
      </c>
      <c r="C92" s="420">
        <v>1</v>
      </c>
      <c r="D92" s="393" t="s">
        <v>72</v>
      </c>
      <c r="E92" s="393" t="s">
        <v>73</v>
      </c>
      <c r="F92" s="396" t="str">
        <f>UnitControlCenter!$B$23</f>
        <v>million vehicles</v>
      </c>
      <c r="G92" s="393" t="s">
        <v>2953</v>
      </c>
      <c r="H92" s="393" t="s">
        <v>2849</v>
      </c>
      <c r="I92" s="393" t="s">
        <v>2952</v>
      </c>
    </row>
    <row r="93" spans="1:9" ht="114">
      <c r="A93" s="347" t="s">
        <v>3286</v>
      </c>
      <c r="B93" s="347" t="s">
        <v>2579</v>
      </c>
      <c r="C93" s="413">
        <v>1</v>
      </c>
      <c r="D93" s="346" t="s">
        <v>72</v>
      </c>
      <c r="E93" s="346" t="s">
        <v>73</v>
      </c>
      <c r="F93" s="5" t="str">
        <f>UnitControlCenter!$B$3</f>
        <v>million metric tons / year</v>
      </c>
      <c r="G93" s="346" t="s">
        <v>2954</v>
      </c>
      <c r="H93" s="346" t="s">
        <v>3168</v>
      </c>
      <c r="I93" s="346" t="s">
        <v>2955</v>
      </c>
    </row>
    <row r="94" spans="1:9" ht="85.5">
      <c r="A94" s="347" t="s">
        <v>3286</v>
      </c>
      <c r="B94" s="347" t="s">
        <v>2580</v>
      </c>
      <c r="C94" s="413">
        <v>1</v>
      </c>
      <c r="D94" s="346" t="s">
        <v>72</v>
      </c>
      <c r="E94" s="346" t="s">
        <v>73</v>
      </c>
      <c r="F94" s="5" t="str">
        <f>UnitControlCenter!$B$25</f>
        <v>quads / year</v>
      </c>
      <c r="G94" s="346" t="s">
        <v>3167</v>
      </c>
      <c r="H94" s="346" t="s">
        <v>2979</v>
      </c>
      <c r="I94" s="346" t="s">
        <v>2980</v>
      </c>
    </row>
    <row r="95" spans="1:9" ht="114">
      <c r="A95" s="347" t="s">
        <v>3286</v>
      </c>
      <c r="B95" s="347" t="s">
        <v>2635</v>
      </c>
      <c r="C95" s="421">
        <v>1</v>
      </c>
      <c r="D95" s="346" t="s">
        <v>72</v>
      </c>
      <c r="E95" s="346" t="s">
        <v>73</v>
      </c>
      <c r="F95" s="8" t="str">
        <f>UnitControlCenter!$B$25</f>
        <v>quads / year</v>
      </c>
      <c r="G95" s="346" t="s">
        <v>2956</v>
      </c>
      <c r="H95" s="346" t="s">
        <v>3168</v>
      </c>
      <c r="I95" s="346" t="s">
        <v>2955</v>
      </c>
    </row>
    <row r="96" spans="1:9" ht="42.75">
      <c r="A96" s="347" t="s">
        <v>3286</v>
      </c>
      <c r="B96" s="347" t="s">
        <v>3287</v>
      </c>
      <c r="C96" s="421">
        <v>1</v>
      </c>
      <c r="D96" s="346" t="s">
        <v>72</v>
      </c>
      <c r="E96" s="346" t="s">
        <v>73</v>
      </c>
      <c r="F96" s="8" t="str">
        <f>UnitControlCenter!$B$19</f>
        <v>trillion passenger-miles / year</v>
      </c>
      <c r="G96" s="346" t="s">
        <v>2594</v>
      </c>
      <c r="H96" s="412" t="s">
        <v>2910</v>
      </c>
      <c r="I96" s="346" t="s">
        <v>2911</v>
      </c>
    </row>
    <row r="97" spans="1:9" ht="43.1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57">
      <c r="A98" s="349" t="s">
        <v>2581</v>
      </c>
      <c r="B98" s="347" t="s">
        <v>3116</v>
      </c>
      <c r="C98" s="413">
        <v>1</v>
      </c>
      <c r="D98" s="346" t="s">
        <v>72</v>
      </c>
      <c r="E98" s="346" t="s">
        <v>73</v>
      </c>
      <c r="F98" s="5" t="str">
        <f>UnitControlCenter!$B$25</f>
        <v>quads / year</v>
      </c>
      <c r="G98" s="346" t="s">
        <v>2961</v>
      </c>
      <c r="H98" s="81" t="s">
        <v>2958</v>
      </c>
      <c r="I98" s="346" t="s">
        <v>2959</v>
      </c>
    </row>
    <row r="99" spans="1:9" ht="71.25">
      <c r="A99" s="349" t="s">
        <v>2581</v>
      </c>
      <c r="B99" s="347" t="s">
        <v>3117</v>
      </c>
      <c r="C99" s="413">
        <v>1</v>
      </c>
      <c r="D99" s="346" t="s">
        <v>72</v>
      </c>
      <c r="E99" s="346" t="s">
        <v>73</v>
      </c>
      <c r="F99" s="5" t="str">
        <f>UnitControlCenter!$B$25</f>
        <v>quads / year</v>
      </c>
      <c r="G99" s="346" t="s">
        <v>3113</v>
      </c>
      <c r="H99" s="81" t="s">
        <v>3114</v>
      </c>
      <c r="I99" s="346" t="s">
        <v>3115</v>
      </c>
    </row>
    <row r="100" spans="1:9" ht="71.25">
      <c r="A100" s="349" t="s">
        <v>2581</v>
      </c>
      <c r="B100" s="347" t="s">
        <v>3118</v>
      </c>
      <c r="C100" s="413">
        <v>1</v>
      </c>
      <c r="D100" s="346" t="s">
        <v>72</v>
      </c>
      <c r="E100" s="346" t="s">
        <v>73</v>
      </c>
      <c r="F100" s="5" t="str">
        <f>UnitControlCenter!$B$25</f>
        <v>quads / year</v>
      </c>
      <c r="G100" s="346" t="s">
        <v>3120</v>
      </c>
      <c r="H100" s="81" t="s">
        <v>2958</v>
      </c>
      <c r="I100" s="346" t="s">
        <v>2959</v>
      </c>
    </row>
    <row r="101" spans="1:9" ht="100.1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57">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2.7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57">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28.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71.25">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28.9"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42.75">
      <c r="A108" s="349" t="s">
        <v>2582</v>
      </c>
      <c r="B108" s="347" t="s">
        <v>2583</v>
      </c>
      <c r="C108" s="421">
        <v>1</v>
      </c>
      <c r="D108" s="346" t="s">
        <v>72</v>
      </c>
      <c r="E108" s="346" t="s">
        <v>73</v>
      </c>
      <c r="F108" s="5" t="str">
        <f>UnitControlCenter!$B$25</f>
        <v>quads / year</v>
      </c>
      <c r="G108" s="346" t="s">
        <v>2597</v>
      </c>
      <c r="H108" s="81" t="s">
        <v>2598</v>
      </c>
      <c r="I108" s="346" t="s">
        <v>2942</v>
      </c>
    </row>
    <row r="109" spans="1:9" ht="28.5">
      <c r="A109" s="349" t="s">
        <v>2582</v>
      </c>
      <c r="B109" s="347" t="s">
        <v>2584</v>
      </c>
      <c r="C109" s="421">
        <v>1</v>
      </c>
      <c r="D109" s="346" t="s">
        <v>72</v>
      </c>
      <c r="E109" s="346" t="s">
        <v>73</v>
      </c>
      <c r="F109" s="5" t="str">
        <f>UnitControlCenter!$B$25</f>
        <v>quads / year</v>
      </c>
      <c r="G109" s="346" t="s">
        <v>2615</v>
      </c>
      <c r="H109" s="81" t="s">
        <v>2599</v>
      </c>
      <c r="I109" s="346" t="s">
        <v>2600</v>
      </c>
    </row>
    <row r="110" spans="1:9" ht="71.650000000000006"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85.5">
      <c r="A111" s="347" t="s">
        <v>2664</v>
      </c>
      <c r="B111" s="347" t="s">
        <v>2665</v>
      </c>
      <c r="C111" s="421">
        <v>1</v>
      </c>
      <c r="D111" s="346" t="s">
        <v>72</v>
      </c>
      <c r="E111" s="346" t="s">
        <v>73</v>
      </c>
      <c r="F111" s="5" t="str">
        <f>UnitControlCenter!$B$25</f>
        <v>quads / year</v>
      </c>
      <c r="G111" s="346" t="s">
        <v>3009</v>
      </c>
      <c r="H111" s="346" t="s">
        <v>3010</v>
      </c>
      <c r="I111" s="346" t="s">
        <v>3011</v>
      </c>
    </row>
    <row r="112" spans="1:9" ht="57">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28.5">
      <c r="A121" s="347" t="s">
        <v>2664</v>
      </c>
      <c r="B121" s="347" t="s">
        <v>2992</v>
      </c>
      <c r="C121" s="421">
        <v>1</v>
      </c>
      <c r="D121" s="346" t="s">
        <v>70</v>
      </c>
      <c r="E121" s="346" t="s">
        <v>71</v>
      </c>
      <c r="F121" s="5" t="str">
        <f>UnitControlCenter!$B$30</f>
        <v>million gallons / year</v>
      </c>
      <c r="G121" s="346" t="s">
        <v>2996</v>
      </c>
      <c r="I121" s="346"/>
    </row>
    <row r="122" spans="1:9" ht="28.5">
      <c r="A122" s="347" t="s">
        <v>2664</v>
      </c>
      <c r="B122" s="347" t="s">
        <v>2993</v>
      </c>
      <c r="C122" s="421">
        <v>1</v>
      </c>
      <c r="D122" s="346" t="s">
        <v>70</v>
      </c>
      <c r="E122" s="346" t="s">
        <v>71</v>
      </c>
      <c r="F122" s="5" t="str">
        <f>UnitControlCenter!$B$27</f>
        <v>millions of short tons / year</v>
      </c>
      <c r="G122" s="346" t="s">
        <v>2997</v>
      </c>
      <c r="I122" s="346"/>
    </row>
    <row r="123" spans="1:9" ht="14.65" thickBot="1">
      <c r="A123" s="392" t="s">
        <v>2664</v>
      </c>
      <c r="B123" s="392" t="s">
        <v>2994</v>
      </c>
      <c r="C123" s="420">
        <v>1</v>
      </c>
      <c r="D123" s="393" t="s">
        <v>70</v>
      </c>
      <c r="E123" s="393" t="s">
        <v>71</v>
      </c>
      <c r="F123" s="396" t="str">
        <f>UnitControlCenter!$B$5</f>
        <v>thousand metric tons / year</v>
      </c>
      <c r="G123" s="393" t="s">
        <v>2998</v>
      </c>
      <c r="H123" s="394"/>
      <c r="I123" s="393"/>
    </row>
    <row r="124" spans="1:9" ht="42.75">
      <c r="A124" s="347" t="s">
        <v>3145</v>
      </c>
      <c r="B124" s="347" t="s">
        <v>3004</v>
      </c>
      <c r="C124" s="421">
        <v>1</v>
      </c>
      <c r="D124" s="346" t="s">
        <v>72</v>
      </c>
      <c r="E124" s="346" t="s">
        <v>73</v>
      </c>
      <c r="F124" s="5" t="str">
        <f>UnitControlCenter!$B$31</f>
        <v>trillion BTU / year</v>
      </c>
      <c r="G124" s="346" t="s">
        <v>3012</v>
      </c>
      <c r="H124" s="81" t="s">
        <v>3013</v>
      </c>
      <c r="I124" s="346" t="s">
        <v>3014</v>
      </c>
    </row>
    <row r="125" spans="1:9" ht="57">
      <c r="A125" s="347" t="s">
        <v>3145</v>
      </c>
      <c r="B125" s="347" t="s">
        <v>2674</v>
      </c>
      <c r="C125" s="421">
        <v>1</v>
      </c>
      <c r="D125" s="346" t="s">
        <v>72</v>
      </c>
      <c r="E125" s="346" t="s">
        <v>71</v>
      </c>
      <c r="F125" s="5" t="str">
        <f>UnitControlCenter!$B$31</f>
        <v>trillion BTU / year</v>
      </c>
      <c r="G125" s="346" t="s">
        <v>3015</v>
      </c>
      <c r="H125" s="81" t="s">
        <v>3013</v>
      </c>
      <c r="I125" s="346" t="s">
        <v>3014</v>
      </c>
    </row>
    <row r="126" spans="1:9" ht="57">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57">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42.75">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57">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57">
      <c r="A130" s="347" t="s">
        <v>3145</v>
      </c>
      <c r="B130" s="347" t="s">
        <v>3006</v>
      </c>
      <c r="C130" s="421">
        <v>1</v>
      </c>
      <c r="D130" s="346" t="s">
        <v>72</v>
      </c>
      <c r="E130" s="346" t="s">
        <v>73</v>
      </c>
      <c r="F130" s="5" t="str">
        <f>UnitControlCenter!$B$31</f>
        <v>trillion BTU / year</v>
      </c>
      <c r="G130" s="346" t="s">
        <v>3108</v>
      </c>
      <c r="H130" s="81" t="s">
        <v>3103</v>
      </c>
      <c r="I130" s="346" t="s">
        <v>3104</v>
      </c>
    </row>
    <row r="131" spans="1:9" ht="71.25">
      <c r="A131" s="347" t="s">
        <v>3145</v>
      </c>
      <c r="B131" s="347" t="s">
        <v>2675</v>
      </c>
      <c r="C131" s="421">
        <v>1</v>
      </c>
      <c r="D131" s="346" t="s">
        <v>72</v>
      </c>
      <c r="E131" s="346" t="s">
        <v>71</v>
      </c>
      <c r="F131" s="5" t="str">
        <f>UnitControlCenter!$B$31</f>
        <v>trillion BTU / year</v>
      </c>
      <c r="G131" s="346" t="s">
        <v>3109</v>
      </c>
      <c r="H131" s="81" t="s">
        <v>3103</v>
      </c>
      <c r="I131" s="346" t="s">
        <v>3105</v>
      </c>
    </row>
    <row r="132" spans="1:9" ht="71.2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71.25">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85.5">
      <c r="A134" s="347" t="s">
        <v>3145</v>
      </c>
      <c r="B134" s="347" t="s">
        <v>3146</v>
      </c>
      <c r="C134" s="421">
        <v>1</v>
      </c>
      <c r="D134" s="346" t="s">
        <v>72</v>
      </c>
      <c r="E134" s="346" t="s">
        <v>73</v>
      </c>
      <c r="F134" s="5" t="str">
        <f>UnitControlCenter!$B$25</f>
        <v>quads / year</v>
      </c>
      <c r="G134" s="346" t="s">
        <v>3148</v>
      </c>
      <c r="H134" s="81" t="s">
        <v>3150</v>
      </c>
      <c r="I134" s="346" t="s">
        <v>3151</v>
      </c>
    </row>
    <row r="135" spans="1:9" ht="100.1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57">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2.7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1.2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71.25">
      <c r="A141" s="349" t="s">
        <v>2586</v>
      </c>
      <c r="B141" s="347" t="s">
        <v>106</v>
      </c>
      <c r="C141" s="421">
        <v>1</v>
      </c>
      <c r="D141" s="346" t="s">
        <v>72</v>
      </c>
      <c r="E141" s="346" t="s">
        <v>2593</v>
      </c>
      <c r="F141" s="5" t="str">
        <f>UnitControlCenter!$B$34</f>
        <v>2019 dollars / gallon</v>
      </c>
      <c r="G141" s="346" t="s">
        <v>3023</v>
      </c>
      <c r="H141" s="81" t="s">
        <v>3021</v>
      </c>
      <c r="I141" s="346" t="s">
        <v>3022</v>
      </c>
    </row>
    <row r="142" spans="1:9" ht="57">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57">
      <c r="A143" s="349" t="s">
        <v>2586</v>
      </c>
      <c r="B143" s="347" t="s">
        <v>2945</v>
      </c>
      <c r="C143" s="421">
        <v>1</v>
      </c>
      <c r="D143" s="346" t="s">
        <v>72</v>
      </c>
      <c r="E143" s="346" t="s">
        <v>2593</v>
      </c>
      <c r="F143" s="5" t="str">
        <f>UnitControlCenter!$B$35</f>
        <v>2019 dollars / barrel</v>
      </c>
      <c r="G143" s="346" t="s">
        <v>3100</v>
      </c>
      <c r="H143" s="81" t="s">
        <v>3101</v>
      </c>
      <c r="I143" s="346" t="s">
        <v>3102</v>
      </c>
    </row>
    <row r="144" spans="1:9" ht="57">
      <c r="A144" s="349" t="s">
        <v>2586</v>
      </c>
      <c r="B144" s="347" t="s">
        <v>3027</v>
      </c>
      <c r="C144" s="421">
        <v>1</v>
      </c>
      <c r="D144" s="346" t="s">
        <v>72</v>
      </c>
      <c r="E144" s="346" t="s">
        <v>2593</v>
      </c>
      <c r="F144" s="5" t="str">
        <f>UnitControlCenter!$B$34</f>
        <v>2019 dollars / gallon</v>
      </c>
      <c r="G144" s="346" t="s">
        <v>3031</v>
      </c>
      <c r="H144" s="81" t="s">
        <v>2605</v>
      </c>
      <c r="I144" s="346" t="s">
        <v>2941</v>
      </c>
    </row>
    <row r="145" spans="1:9" ht="28.9"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28.5">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c r="A148" s="349" t="s">
        <v>2587</v>
      </c>
      <c r="B148" s="347" t="s">
        <v>2590</v>
      </c>
      <c r="C148" s="421">
        <v>1</v>
      </c>
      <c r="D148" s="346" t="s">
        <v>70</v>
      </c>
      <c r="E148" s="346" t="s">
        <v>71</v>
      </c>
      <c r="F148" s="5" t="str">
        <f>UnitControlCenter!$B$39</f>
        <v>million 2019 dollars / megawatt (MW)</v>
      </c>
      <c r="G148" s="346" t="s">
        <v>2610</v>
      </c>
      <c r="I148" s="346"/>
    </row>
    <row r="149" spans="1:9">
      <c r="A149" s="349" t="s">
        <v>2587</v>
      </c>
      <c r="B149" s="347" t="s">
        <v>2591</v>
      </c>
      <c r="C149" s="421">
        <v>1</v>
      </c>
      <c r="D149" s="346" t="s">
        <v>70</v>
      </c>
      <c r="E149" s="346" t="s">
        <v>71</v>
      </c>
      <c r="F149" s="5" t="str">
        <f>UnitControlCenter!$B$39</f>
        <v>million 2019 dollars / megawatt (MW)</v>
      </c>
      <c r="G149" s="346" t="s">
        <v>2611</v>
      </c>
      <c r="I149" s="346"/>
    </row>
    <row r="150" spans="1:9">
      <c r="A150" s="349" t="s">
        <v>2587</v>
      </c>
      <c r="B150" s="347" t="s">
        <v>2592</v>
      </c>
      <c r="C150" s="421">
        <v>1</v>
      </c>
      <c r="D150" s="346" t="s">
        <v>70</v>
      </c>
      <c r="E150" s="346" t="s">
        <v>71</v>
      </c>
      <c r="F150" s="5" t="str">
        <f>UnitControlCenter!$B$39</f>
        <v>million 2019 dollars / megawatt (MW)</v>
      </c>
      <c r="G150" s="346" t="s">
        <v>2612</v>
      </c>
      <c r="I150" s="346"/>
    </row>
    <row r="151" spans="1:9" ht="28.9"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8"/>
    <col min="4" max="4" width="46" customWidth="1"/>
    <col min="5" max="5" width="9.13281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6" sqref="C16"/>
    </sheetView>
  </sheetViews>
  <sheetFormatPr defaultColWidth="8.86328125" defaultRowHeight="14.25"/>
  <cols>
    <col min="1" max="1" width="31.3984375" style="10" customWidth="1"/>
    <col min="2" max="2" width="28.1328125" style="10" customWidth="1"/>
    <col min="3" max="3" width="68" style="10" customWidth="1"/>
    <col min="4" max="16384" width="8.86328125" style="10"/>
  </cols>
  <sheetData>
    <row r="1" spans="1:3">
      <c r="A1" s="51" t="s">
        <v>79</v>
      </c>
      <c r="B1" s="51" t="s">
        <v>80</v>
      </c>
    </row>
    <row r="2" spans="1:3" ht="57">
      <c r="A2" s="10" t="s">
        <v>158</v>
      </c>
      <c r="B2" s="10" t="s">
        <v>3385</v>
      </c>
      <c r="C2" s="436" t="s">
        <v>3396</v>
      </c>
    </row>
    <row r="3" spans="1:3">
      <c r="A3" s="10" t="s">
        <v>3579</v>
      </c>
      <c r="B3" s="10" t="s">
        <v>3578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election activeCell="A2" sqref="A2:B2"/>
    </sheetView>
  </sheetViews>
  <sheetFormatPr defaultColWidth="8.86328125" defaultRowHeight="14.25"/>
  <cols>
    <col min="1" max="1" width="49.265625" style="5" customWidth="1"/>
    <col min="2" max="2" width="10.3984375" style="5" customWidth="1"/>
    <col min="3" max="3" width="12.86328125" style="5" customWidth="1"/>
    <col min="4" max="4" width="13.73046875" style="5" customWidth="1"/>
    <col min="5" max="5" width="73.3984375" style="5" customWidth="1"/>
    <col min="6" max="16384" width="8.86328125" style="10"/>
  </cols>
  <sheetData>
    <row r="1" spans="1:8" s="5" customFormat="1" ht="43.15" thickBot="1">
      <c r="A1" s="1" t="s">
        <v>382</v>
      </c>
      <c r="B1" s="9" t="s">
        <v>383</v>
      </c>
      <c r="C1" s="9" t="s">
        <v>385</v>
      </c>
      <c r="D1" s="9" t="s">
        <v>386</v>
      </c>
      <c r="E1" s="1" t="s">
        <v>384</v>
      </c>
    </row>
    <row r="2" spans="1:8" ht="15.4">
      <c r="A2" s="468" t="s">
        <v>548</v>
      </c>
      <c r="B2" s="469"/>
      <c r="C2" s="83"/>
      <c r="D2" s="83"/>
      <c r="E2" s="83"/>
      <c r="F2" s="83"/>
      <c r="G2" s="83"/>
      <c r="H2" s="84" t="s">
        <v>549</v>
      </c>
    </row>
    <row r="3" spans="1:8" ht="15.4">
      <c r="A3" s="85"/>
      <c r="B3" s="86"/>
      <c r="C3" s="86"/>
      <c r="D3" s="86"/>
      <c r="E3" s="86"/>
      <c r="F3" s="86"/>
      <c r="G3" s="86"/>
      <c r="H3" s="87" t="s">
        <v>550</v>
      </c>
    </row>
    <row r="4" spans="1:8">
      <c r="A4" s="88"/>
      <c r="B4" s="89"/>
      <c r="C4" s="89"/>
      <c r="D4" s="89"/>
      <c r="E4" s="89"/>
      <c r="F4" s="89"/>
      <c r="G4" s="90"/>
      <c r="H4" s="87" t="s">
        <v>551</v>
      </c>
    </row>
    <row r="5" spans="1:8" ht="14.65" thickBot="1">
      <c r="A5" s="91"/>
      <c r="B5" s="92"/>
      <c r="C5" s="92"/>
      <c r="D5" s="92"/>
      <c r="E5" s="92"/>
      <c r="F5" s="92"/>
      <c r="G5" s="92"/>
      <c r="H5" s="93"/>
    </row>
    <row r="6" spans="1:8">
      <c r="A6" s="470" t="s">
        <v>552</v>
      </c>
      <c r="B6" s="94" t="s">
        <v>553</v>
      </c>
      <c r="C6" s="94" t="s">
        <v>554</v>
      </c>
      <c r="D6" s="94" t="s">
        <v>555</v>
      </c>
      <c r="E6" s="94" t="s">
        <v>556</v>
      </c>
      <c r="F6" s="94" t="s">
        <v>557</v>
      </c>
      <c r="G6" s="94" t="s">
        <v>558</v>
      </c>
      <c r="H6" s="95" t="s">
        <v>559</v>
      </c>
    </row>
    <row r="7" spans="1:8" ht="14.65" thickBot="1">
      <c r="A7" s="471"/>
      <c r="B7" s="472" t="s">
        <v>560</v>
      </c>
      <c r="C7" s="473"/>
      <c r="D7" s="473"/>
      <c r="E7" s="473"/>
      <c r="F7" s="473"/>
      <c r="G7" s="473"/>
      <c r="H7" s="474"/>
    </row>
    <row r="8" spans="1:8" ht="1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4.6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4.6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4.6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4.6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4.6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4.6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4.65" thickBot="1">
      <c r="A34" s="105" t="s">
        <v>589</v>
      </c>
      <c r="B34" s="97">
        <v>27566.307103419644</v>
      </c>
      <c r="C34" s="97">
        <v>0.48826677857</v>
      </c>
      <c r="D34" s="97">
        <v>0.78160963399831995</v>
      </c>
      <c r="E34" s="101" t="s">
        <v>566</v>
      </c>
      <c r="F34" s="101" t="s">
        <v>566</v>
      </c>
      <c r="G34" s="101" t="s">
        <v>566</v>
      </c>
      <c r="H34" s="101" t="s">
        <v>566</v>
      </c>
    </row>
    <row r="35" spans="1:8" ht="14.6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4.6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4.6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4.6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4.6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4.65" thickBot="1">
      <c r="C62" s="7"/>
      <c r="D62" s="7"/>
    </row>
    <row r="63" spans="1:10" ht="15.4">
      <c r="A63" s="468" t="s">
        <v>620</v>
      </c>
      <c r="B63" s="469"/>
      <c r="C63" s="118"/>
      <c r="D63" s="118"/>
      <c r="E63" s="118"/>
      <c r="F63" s="118"/>
      <c r="G63" s="118"/>
      <c r="H63" s="118"/>
      <c r="I63" s="118"/>
      <c r="J63" s="84" t="s">
        <v>549</v>
      </c>
    </row>
    <row r="64" spans="1:10" ht="15.4">
      <c r="A64" s="85" t="s">
        <v>621</v>
      </c>
      <c r="B64" s="119"/>
      <c r="C64" s="120"/>
      <c r="D64" s="120"/>
      <c r="E64" s="120"/>
      <c r="F64" s="120"/>
      <c r="G64" s="120"/>
      <c r="H64" s="120"/>
      <c r="I64" s="121"/>
      <c r="J64" s="87" t="s">
        <v>550</v>
      </c>
    </row>
    <row r="65" spans="1:10" ht="15.75" thickBot="1">
      <c r="A65" s="85"/>
      <c r="B65" s="119"/>
      <c r="C65" s="120"/>
      <c r="D65" s="120"/>
      <c r="E65" s="120"/>
      <c r="F65" s="120"/>
      <c r="G65" s="120"/>
      <c r="H65" s="90"/>
      <c r="I65" s="121"/>
      <c r="J65" s="122" t="s">
        <v>551</v>
      </c>
    </row>
    <row r="66" spans="1:10">
      <c r="A66" s="475" t="s">
        <v>552</v>
      </c>
      <c r="B66" s="478" t="s">
        <v>622</v>
      </c>
      <c r="C66" s="479"/>
      <c r="D66" s="478" t="s">
        <v>623</v>
      </c>
      <c r="E66" s="480"/>
      <c r="F66" s="481"/>
      <c r="G66" s="478" t="s">
        <v>624</v>
      </c>
      <c r="H66" s="482"/>
      <c r="I66" s="482"/>
      <c r="J66" s="479"/>
    </row>
    <row r="67" spans="1:10">
      <c r="A67" s="476"/>
      <c r="B67" s="483" t="s">
        <v>625</v>
      </c>
      <c r="C67" s="484"/>
      <c r="D67" s="487" t="s">
        <v>626</v>
      </c>
      <c r="E67" s="489" t="s">
        <v>554</v>
      </c>
      <c r="F67" s="491" t="s">
        <v>555</v>
      </c>
      <c r="G67" s="493" t="s">
        <v>627</v>
      </c>
      <c r="H67" s="487" t="s">
        <v>554</v>
      </c>
      <c r="I67" s="487" t="s">
        <v>555</v>
      </c>
      <c r="J67" s="123" t="s">
        <v>553</v>
      </c>
    </row>
    <row r="68" spans="1:10">
      <c r="A68" s="476"/>
      <c r="B68" s="485"/>
      <c r="C68" s="486"/>
      <c r="D68" s="488"/>
      <c r="E68" s="490"/>
      <c r="F68" s="492"/>
      <c r="G68" s="494"/>
      <c r="H68" s="488"/>
      <c r="I68" s="488"/>
      <c r="J68" s="124" t="s">
        <v>628</v>
      </c>
    </row>
    <row r="69" spans="1:10" ht="14.65" thickBot="1">
      <c r="A69" s="477"/>
      <c r="B69" s="125" t="s">
        <v>629</v>
      </c>
      <c r="C69" s="126" t="s">
        <v>630</v>
      </c>
      <c r="D69" s="126" t="s">
        <v>631</v>
      </c>
      <c r="E69" s="501" t="s">
        <v>632</v>
      </c>
      <c r="F69" s="502"/>
      <c r="G69" s="501" t="s">
        <v>560</v>
      </c>
      <c r="H69" s="499"/>
      <c r="I69" s="499"/>
      <c r="J69" s="500"/>
    </row>
    <row r="70" spans="1:10" ht="14.6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4">
      <c r="A404" s="495" t="s">
        <v>720</v>
      </c>
      <c r="B404" s="495"/>
      <c r="C404" s="495"/>
      <c r="D404" s="495"/>
      <c r="E404" s="495"/>
      <c r="F404" s="495"/>
      <c r="G404" s="495"/>
      <c r="H404" s="155"/>
      <c r="I404" s="155"/>
      <c r="J404" s="155"/>
      <c r="K404" s="155"/>
      <c r="L404" s="155"/>
      <c r="M404" s="156" t="s">
        <v>549</v>
      </c>
    </row>
    <row r="405" spans="1:13" ht="15.4">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47.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4.65" thickBot="1">
      <c r="A409" s="168"/>
      <c r="B409" s="496" t="s">
        <v>560</v>
      </c>
      <c r="C409" s="496"/>
      <c r="D409" s="497"/>
      <c r="E409" s="498" t="s">
        <v>728</v>
      </c>
      <c r="F409" s="496"/>
      <c r="G409" s="497"/>
      <c r="H409" s="498" t="s">
        <v>560</v>
      </c>
      <c r="I409" s="499"/>
      <c r="J409" s="499"/>
      <c r="K409" s="499"/>
      <c r="L409" s="499"/>
      <c r="M409" s="500"/>
    </row>
    <row r="410" spans="1:13" ht="14.6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8">
      <c r="A461" s="503" t="s">
        <v>778</v>
      </c>
      <c r="B461" s="503"/>
      <c r="C461" s="503"/>
      <c r="D461" s="503"/>
      <c r="E461" s="503"/>
      <c r="F461" s="503"/>
      <c r="G461" s="503"/>
      <c r="H461" s="503"/>
      <c r="I461" s="503"/>
      <c r="J461" s="503"/>
      <c r="K461" s="503"/>
      <c r="L461" s="503"/>
      <c r="M461" s="503"/>
      <c r="N461" s="503"/>
      <c r="O461" s="503"/>
      <c r="P461" s="503"/>
      <c r="Q461" s="503"/>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4">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519"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6.4" thickBot="1">
      <c r="A466" s="520"/>
      <c r="B466" s="498" t="s">
        <v>813</v>
      </c>
      <c r="C466" s="496"/>
      <c r="D466" s="496"/>
      <c r="E466" s="496"/>
      <c r="F466" s="496"/>
      <c r="G466" s="496"/>
      <c r="H466" s="496"/>
      <c r="I466" s="496"/>
      <c r="J466" s="496"/>
      <c r="K466" s="496"/>
      <c r="L466" s="496"/>
      <c r="M466" s="496"/>
      <c r="N466" s="496"/>
      <c r="O466" s="496"/>
      <c r="P466" s="496"/>
      <c r="Q466" s="496"/>
      <c r="R466" s="497"/>
      <c r="S466" s="195"/>
      <c r="T466" s="195"/>
      <c r="U466" s="504" t="s">
        <v>814</v>
      </c>
      <c r="V466" s="505"/>
      <c r="W466" s="498" t="s">
        <v>813</v>
      </c>
      <c r="X466" s="496"/>
      <c r="Y466" s="496"/>
      <c r="Z466" s="496"/>
      <c r="AA466" s="496"/>
      <c r="AB466" s="496"/>
      <c r="AC466" s="497"/>
      <c r="AD466" s="195"/>
      <c r="AE466" s="195"/>
      <c r="AF466" s="504" t="s">
        <v>814</v>
      </c>
      <c r="AG466" s="505"/>
      <c r="AH466" s="196" t="s">
        <v>728</v>
      </c>
      <c r="AI466" s="197" t="s">
        <v>813</v>
      </c>
      <c r="AJ466" s="198" t="s">
        <v>813</v>
      </c>
    </row>
    <row r="467" spans="1:36" ht="14.6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504" t="s">
        <v>814</v>
      </c>
      <c r="C496" s="506"/>
      <c r="D496" s="506"/>
      <c r="E496" s="506"/>
      <c r="F496" s="506"/>
      <c r="G496" s="506"/>
      <c r="H496" s="506"/>
      <c r="I496" s="506"/>
      <c r="J496" s="506"/>
      <c r="K496" s="506"/>
      <c r="L496" s="506"/>
      <c r="M496" s="506"/>
      <c r="N496" s="506"/>
      <c r="O496" s="506"/>
      <c r="P496" s="506"/>
      <c r="Q496" s="506"/>
      <c r="R496" s="506"/>
      <c r="S496" s="506"/>
      <c r="T496" s="506"/>
      <c r="U496" s="506"/>
      <c r="V496" s="506"/>
      <c r="W496" s="506"/>
      <c r="X496" s="506"/>
      <c r="Y496" s="506"/>
      <c r="Z496" s="506"/>
      <c r="AA496" s="506"/>
      <c r="AB496" s="506"/>
      <c r="AC496" s="506"/>
      <c r="AD496" s="506"/>
      <c r="AE496" s="506"/>
      <c r="AF496" s="506"/>
      <c r="AG496" s="506"/>
      <c r="AH496" s="506"/>
      <c r="AI496" s="506"/>
      <c r="AJ496" s="507"/>
    </row>
    <row r="497" spans="1:36" ht="14.6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
      <c r="A508" s="184" t="s">
        <v>836</v>
      </c>
      <c r="B508" s="155"/>
      <c r="C508" s="155"/>
      <c r="D508" s="155"/>
      <c r="E508" s="155"/>
      <c r="F508" s="156"/>
      <c r="G508" s="156" t="s">
        <v>549</v>
      </c>
    </row>
    <row r="509" spans="1:36" ht="15">
      <c r="A509" s="184" t="s">
        <v>837</v>
      </c>
      <c r="B509" s="155"/>
      <c r="C509" s="155"/>
      <c r="D509" s="155"/>
      <c r="E509" s="155"/>
      <c r="F509" s="156"/>
      <c r="G509" s="156" t="s">
        <v>550</v>
      </c>
    </row>
    <row r="510" spans="1:36">
      <c r="A510" s="155"/>
      <c r="B510" s="155"/>
      <c r="C510" s="155"/>
      <c r="D510" s="155"/>
      <c r="E510" s="155"/>
      <c r="F510" s="156"/>
      <c r="G510" s="156" t="s">
        <v>551</v>
      </c>
    </row>
    <row r="511" spans="1:36" ht="14.6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4.65" thickBot="1">
      <c r="A513" s="214" t="s">
        <v>839</v>
      </c>
      <c r="B513" s="496" t="s">
        <v>560</v>
      </c>
      <c r="C513" s="496"/>
      <c r="D513" s="496"/>
      <c r="E513" s="496"/>
      <c r="F513" s="496"/>
      <c r="G513" s="497"/>
    </row>
    <row r="514" spans="1:7" ht="14.6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4.65" thickBot="1">
      <c r="A580" s="172" t="s">
        <v>877</v>
      </c>
      <c r="B580" s="129" t="s">
        <v>213</v>
      </c>
      <c r="C580" s="129" t="s">
        <v>213</v>
      </c>
      <c r="D580" s="170" t="s">
        <v>695</v>
      </c>
      <c r="E580" s="129" t="s">
        <v>213</v>
      </c>
      <c r="F580" s="129" t="s">
        <v>213</v>
      </c>
      <c r="G580" s="129" t="s">
        <v>213</v>
      </c>
    </row>
    <row r="581" spans="1:7" ht="14.6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4">
      <c r="A593" s="157" t="s">
        <v>887</v>
      </c>
      <c r="B593" s="155"/>
      <c r="C593" s="155"/>
      <c r="D593" s="155"/>
      <c r="E593" s="155"/>
      <c r="F593" s="155"/>
      <c r="G593" s="156" t="s">
        <v>549</v>
      </c>
    </row>
    <row r="594" spans="1:7" ht="15.4">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514" t="s">
        <v>552</v>
      </c>
      <c r="B597" s="228" t="s">
        <v>888</v>
      </c>
      <c r="C597" s="228" t="s">
        <v>889</v>
      </c>
      <c r="D597" s="228" t="s">
        <v>890</v>
      </c>
      <c r="E597" s="228" t="s">
        <v>726</v>
      </c>
      <c r="F597" s="228" t="s">
        <v>557</v>
      </c>
      <c r="G597" s="228" t="s">
        <v>558</v>
      </c>
    </row>
    <row r="598" spans="1:7" ht="14.65" thickBot="1">
      <c r="A598" s="515"/>
      <c r="B598" s="516" t="s">
        <v>560</v>
      </c>
      <c r="C598" s="517"/>
      <c r="D598" s="517"/>
      <c r="E598" s="517"/>
      <c r="F598" s="517"/>
      <c r="G598" s="518"/>
    </row>
    <row r="599" spans="1:7" ht="14.6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
      <c r="A628" s="521" t="s">
        <v>917</v>
      </c>
      <c r="B628" s="521"/>
      <c r="C628" s="155"/>
      <c r="D628" s="155"/>
      <c r="E628" s="155"/>
      <c r="F628" s="155"/>
      <c r="G628" s="155"/>
      <c r="H628" s="156" t="s">
        <v>549</v>
      </c>
    </row>
    <row r="629" spans="1:8" ht="15.4">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4.65" thickBot="1">
      <c r="A631" s="155"/>
      <c r="B631" s="155"/>
      <c r="C631" s="155"/>
      <c r="D631" s="155"/>
      <c r="E631" s="155"/>
      <c r="F631" s="155"/>
      <c r="G631" s="155"/>
      <c r="H631" s="235"/>
    </row>
    <row r="632" spans="1:8">
      <c r="A632" s="508" t="s">
        <v>918</v>
      </c>
      <c r="B632" s="236" t="s">
        <v>919</v>
      </c>
      <c r="C632" s="237" t="s">
        <v>554</v>
      </c>
      <c r="D632" s="237" t="s">
        <v>555</v>
      </c>
      <c r="E632" s="237" t="s">
        <v>726</v>
      </c>
      <c r="F632" s="238" t="s">
        <v>557</v>
      </c>
      <c r="G632" s="239" t="s">
        <v>558</v>
      </c>
      <c r="H632" s="240" t="s">
        <v>727</v>
      </c>
    </row>
    <row r="633" spans="1:8" ht="14.65" thickBot="1">
      <c r="A633" s="509"/>
      <c r="B633" s="510" t="s">
        <v>560</v>
      </c>
      <c r="C633" s="511"/>
      <c r="D633" s="511"/>
      <c r="E633" s="511"/>
      <c r="F633" s="511"/>
      <c r="G633" s="511"/>
      <c r="H633" s="512"/>
    </row>
    <row r="634" spans="1:8" ht="14.6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28.5">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5.75">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28.5">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5.75">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4.65" thickBot="1"/>
    <row r="677" spans="1:9" ht="14.6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513" t="s">
        <v>977</v>
      </c>
      <c r="F680" s="513"/>
      <c r="G680" s="513"/>
      <c r="H680" s="513"/>
      <c r="I680" s="513"/>
    </row>
    <row r="681" spans="1:9">
      <c r="A681" s="10" t="s">
        <v>978</v>
      </c>
      <c r="B681" s="7">
        <f>B680/1000</f>
        <v>-911.92899999999997</v>
      </c>
      <c r="C681" s="5">
        <f>C680*H694/1000</f>
        <v>9.2959999999999994</v>
      </c>
      <c r="D681" s="5">
        <f>D680*H696/1000</f>
        <v>7.42</v>
      </c>
      <c r="E681" s="513"/>
      <c r="F681" s="513"/>
      <c r="G681" s="513"/>
      <c r="H681" s="513"/>
      <c r="I681" s="513"/>
    </row>
    <row r="682" spans="1:9">
      <c r="A682" s="4"/>
      <c r="B682" s="7"/>
    </row>
    <row r="683" spans="1:9" ht="14.65" thickBot="1">
      <c r="A683" s="4"/>
      <c r="B683" s="7"/>
    </row>
    <row r="684" spans="1:9" ht="14.6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2">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75">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75">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75">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75">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4.65">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75">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75">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75">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18.75">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75">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75">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4.65">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4.65">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75">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75">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75">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75">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4.65">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75">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4.65">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75">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4.65">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75">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75">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75">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10" customWidth="1"/>
    <col min="2" max="2" width="12.73046875" style="10" bestFit="1" customWidth="1"/>
    <col min="3" max="3" width="17.3984375" style="10" customWidth="1"/>
    <col min="4" max="4" width="22" style="10" customWidth="1"/>
    <col min="5" max="5" width="19.3984375" style="10" customWidth="1"/>
    <col min="6" max="6" width="14.3984375" style="10" customWidth="1"/>
    <col min="7" max="7" width="26.1328125" style="10" customWidth="1"/>
    <col min="8" max="8" width="26.73046875" style="10" bestFit="1" customWidth="1"/>
    <col min="9" max="9" width="17.86328125" style="10" bestFit="1" customWidth="1"/>
    <col min="10" max="10" width="33.3984375" style="10" customWidth="1"/>
    <col min="11" max="16" width="9.1328125" style="10"/>
    <col min="17" max="17" width="25.86328125" style="10" customWidth="1"/>
    <col min="18" max="18" width="12.3984375" style="10" customWidth="1"/>
    <col min="19" max="19" width="19.86328125" style="10" customWidth="1"/>
    <col min="20" max="21" width="12.3984375" style="10" customWidth="1"/>
    <col min="22" max="23" width="16.265625" style="10" customWidth="1"/>
    <col min="24" max="24" width="10.86328125" style="10" bestFit="1" customWidth="1"/>
    <col min="25" max="16384" width="9.1328125" style="10"/>
  </cols>
  <sheetData>
    <row r="1" spans="1:5">
      <c r="A1" s="522" t="s">
        <v>11</v>
      </c>
      <c r="B1" s="522"/>
      <c r="C1" s="522"/>
      <c r="D1" s="522"/>
      <c r="E1" s="522"/>
    </row>
    <row r="2" spans="1:5">
      <c r="A2" s="526" t="s">
        <v>176</v>
      </c>
      <c r="B2" s="526"/>
      <c r="C2" s="526"/>
      <c r="D2" s="526"/>
      <c r="E2" s="526"/>
    </row>
    <row r="19" spans="1:5">
      <c r="A19" s="10" t="s">
        <v>177</v>
      </c>
    </row>
    <row r="20" spans="1:5">
      <c r="A20" s="10">
        <v>155400</v>
      </c>
      <c r="B20" s="10" t="s">
        <v>178</v>
      </c>
    </row>
    <row r="21" spans="1:5">
      <c r="A21" s="526" t="s">
        <v>179</v>
      </c>
      <c r="B21" s="526"/>
      <c r="C21" s="526"/>
      <c r="D21" s="526"/>
      <c r="E21" s="526"/>
    </row>
    <row r="38" spans="1:5">
      <c r="A38" s="10" t="s">
        <v>177</v>
      </c>
    </row>
    <row r="39" spans="1:5">
      <c r="A39" s="10">
        <v>100800</v>
      </c>
      <c r="B39" s="10" t="s">
        <v>178</v>
      </c>
    </row>
    <row r="40" spans="1:5">
      <c r="A40" s="526" t="s">
        <v>180</v>
      </c>
      <c r="B40" s="526"/>
      <c r="C40" s="526"/>
      <c r="D40" s="526"/>
      <c r="E40" s="526"/>
    </row>
    <row r="57" spans="1:5" ht="14.65" thickBot="1">
      <c r="A57" s="10" t="s">
        <v>177</v>
      </c>
    </row>
    <row r="58" spans="1:5" ht="14.65" thickBot="1">
      <c r="A58" s="12">
        <v>194000</v>
      </c>
      <c r="B58" s="10" t="s">
        <v>181</v>
      </c>
    </row>
    <row r="60" spans="1:5">
      <c r="A60" s="522" t="s">
        <v>182</v>
      </c>
      <c r="B60" s="522"/>
      <c r="C60" s="522"/>
      <c r="D60" s="522"/>
      <c r="E60" s="522"/>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4.65" thickBot="1"/>
    <row r="88" spans="1:39" ht="14.65" thickBot="1">
      <c r="A88" s="14" t="s">
        <v>417</v>
      </c>
      <c r="B88" s="15">
        <f>(B86-B85)/B85</f>
        <v>1.0254083484573502</v>
      </c>
    </row>
    <row r="89" spans="1:39">
      <c r="A89" s="522" t="s">
        <v>183</v>
      </c>
      <c r="B89" s="522"/>
      <c r="C89" s="522"/>
      <c r="D89" s="522"/>
      <c r="E89" s="522"/>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4.65" thickBot="1">
      <c r="A95" s="10">
        <v>8.0274920000000005</v>
      </c>
      <c r="B95" s="10" t="s">
        <v>419</v>
      </c>
      <c r="E95" s="10" t="s">
        <v>428</v>
      </c>
      <c r="L95" s="16"/>
    </row>
    <row r="96" spans="1:39" ht="14.65" thickBot="1">
      <c r="A96" s="17">
        <f>(A94-A95)/A95</f>
        <v>0.65158059329115492</v>
      </c>
      <c r="B96" s="10" t="s">
        <v>420</v>
      </c>
      <c r="C96" s="18"/>
      <c r="E96" s="10" t="s">
        <v>188</v>
      </c>
    </row>
    <row r="98" spans="1:5">
      <c r="A98" s="522" t="s">
        <v>184</v>
      </c>
      <c r="B98" s="522"/>
      <c r="C98" s="522"/>
      <c r="D98" s="522"/>
      <c r="E98" s="522"/>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4.65" thickBot="1">
      <c r="A106" s="10">
        <f>1/A105</f>
        <v>139.56043956043956</v>
      </c>
      <c r="B106" s="10" t="s">
        <v>436</v>
      </c>
    </row>
    <row r="107" spans="1:5" ht="14.65" thickBot="1">
      <c r="A107" s="20">
        <f>(A106-A103)/A103</f>
        <v>0.53846153846153832</v>
      </c>
      <c r="B107" s="10" t="s">
        <v>438</v>
      </c>
    </row>
    <row r="108" spans="1:5">
      <c r="A108" s="21"/>
    </row>
    <row r="109" spans="1:5">
      <c r="A109" s="522" t="s">
        <v>186</v>
      </c>
      <c r="B109" s="522"/>
      <c r="C109" s="522"/>
      <c r="D109" s="522"/>
      <c r="E109" s="522"/>
    </row>
    <row r="110" spans="1:5" ht="14.65" thickBot="1"/>
    <row r="111" spans="1:5" ht="14.65" thickBot="1">
      <c r="A111" s="20">
        <f>A122</f>
        <v>0.20481927710843381</v>
      </c>
      <c r="B111" s="10" t="s">
        <v>440</v>
      </c>
    </row>
    <row r="113" spans="1:14">
      <c r="A113" s="522" t="s">
        <v>185</v>
      </c>
      <c r="B113" s="522"/>
      <c r="C113" s="522"/>
      <c r="D113" s="522"/>
      <c r="E113" s="522"/>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4.65" thickBot="1">
      <c r="A121" s="10">
        <f>1/A120</f>
        <v>2.9367469879518069</v>
      </c>
      <c r="B121" s="10" t="s">
        <v>436</v>
      </c>
    </row>
    <row r="122" spans="1:14" ht="14.65" thickBot="1">
      <c r="A122" s="20">
        <f>(A121-A118)/A118</f>
        <v>0.20481927710843381</v>
      </c>
      <c r="B122" s="10" t="s">
        <v>438</v>
      </c>
    </row>
    <row r="124" spans="1:14">
      <c r="A124" s="522" t="s">
        <v>441</v>
      </c>
      <c r="B124" s="522"/>
      <c r="C124" s="522"/>
      <c r="D124" s="522"/>
      <c r="E124" s="522"/>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4.65" thickBot="1">
      <c r="A130" s="10">
        <f>1/A129</f>
        <v>0.93457943925233644</v>
      </c>
      <c r="B130" s="10" t="s">
        <v>446</v>
      </c>
      <c r="F130" s="25"/>
      <c r="M130" s="16"/>
      <c r="N130" s="16"/>
    </row>
    <row r="131" spans="1:14" ht="14.65" thickBot="1">
      <c r="A131" s="20">
        <f>(A130-A128)/A128</f>
        <v>0.73592369435785332</v>
      </c>
      <c r="B131" s="10" t="s">
        <v>438</v>
      </c>
      <c r="F131" s="25"/>
    </row>
    <row r="132" spans="1:14">
      <c r="J132" s="27"/>
    </row>
    <row r="133" spans="1:14">
      <c r="A133" s="22"/>
      <c r="B133" s="16"/>
      <c r="C133" s="16"/>
    </row>
    <row r="134" spans="1:14">
      <c r="A134" s="522" t="s">
        <v>110</v>
      </c>
      <c r="B134" s="522"/>
      <c r="C134" s="522"/>
      <c r="D134" s="522"/>
      <c r="E134" s="522"/>
    </row>
    <row r="135" spans="1:14">
      <c r="A135" s="28" t="s">
        <v>460</v>
      </c>
      <c r="B135" s="29"/>
      <c r="C135" s="29"/>
      <c r="D135" s="29"/>
      <c r="E135" s="29"/>
      <c r="F135" s="29"/>
      <c r="G135" s="29"/>
    </row>
    <row r="136" spans="1:14">
      <c r="A136" s="30"/>
      <c r="B136" s="523" t="s">
        <v>461</v>
      </c>
      <c r="C136" s="524"/>
      <c r="D136" s="524"/>
      <c r="E136" s="525"/>
      <c r="F136" s="29"/>
      <c r="G136" s="29"/>
    </row>
    <row r="137" spans="1:14">
      <c r="A137" s="31"/>
      <c r="B137" s="523" t="s">
        <v>462</v>
      </c>
      <c r="C137" s="525"/>
      <c r="D137" s="523" t="s">
        <v>463</v>
      </c>
      <c r="E137" s="525"/>
      <c r="F137" s="29"/>
      <c r="G137" s="29"/>
    </row>
    <row r="138" spans="1:14">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22" t="s">
        <v>189</v>
      </c>
      <c r="B165" s="522"/>
      <c r="C165" s="522"/>
      <c r="D165" s="522"/>
      <c r="E165" s="522"/>
    </row>
    <row r="166" spans="1:7" ht="14.65" thickBot="1">
      <c r="A166" s="24" t="s">
        <v>190</v>
      </c>
      <c r="B166" s="18">
        <v>0.4</v>
      </c>
    </row>
    <row r="167" spans="1:7" ht="14.65" thickBot="1">
      <c r="A167" s="10" t="s">
        <v>191</v>
      </c>
      <c r="B167" s="46">
        <f>(1+B166)^(1/(2020-2010))-1</f>
        <v>3.4219694129380196E-2</v>
      </c>
    </row>
    <row r="168" spans="1:7">
      <c r="B168" s="47"/>
    </row>
    <row r="169" spans="1:7">
      <c r="A169" s="522" t="s">
        <v>449</v>
      </c>
      <c r="B169" s="522"/>
    </row>
    <row r="170" spans="1:7">
      <c r="A170" s="24" t="s">
        <v>450</v>
      </c>
      <c r="B170" s="48">
        <v>972.7</v>
      </c>
    </row>
    <row r="171" spans="1:7" ht="14.65" thickBot="1">
      <c r="A171" s="24" t="s">
        <v>451</v>
      </c>
      <c r="B171" s="49">
        <f>400.9+53.5+276.5+255.7+63.5+462.5+B170+975.4+227.6+436.5</f>
        <v>4124.8</v>
      </c>
    </row>
    <row r="172" spans="1:7" ht="14.65" thickBot="1">
      <c r="A172" s="24" t="s">
        <v>452</v>
      </c>
      <c r="B172" s="46">
        <f>B170/B171</f>
        <v>0.23581749418153608</v>
      </c>
    </row>
    <row r="173" spans="1:7">
      <c r="B173" s="47"/>
    </row>
    <row r="174" spans="1:7">
      <c r="A174" s="522" t="s">
        <v>198</v>
      </c>
      <c r="B174" s="522"/>
      <c r="C174" s="522"/>
      <c r="D174" s="522"/>
      <c r="E174" s="522"/>
    </row>
    <row r="175" spans="1:7" ht="14.65" thickBot="1">
      <c r="A175" s="24" t="s">
        <v>459</v>
      </c>
      <c r="B175" s="47">
        <v>0.1246</v>
      </c>
    </row>
    <row r="176" spans="1:7" ht="14.65" thickBot="1">
      <c r="A176" s="24" t="s">
        <v>454</v>
      </c>
      <c r="B176" s="46">
        <f>1-B175</f>
        <v>0.87539999999999996</v>
      </c>
    </row>
    <row r="178" spans="1:5">
      <c r="A178" s="522" t="s">
        <v>192</v>
      </c>
      <c r="B178" s="522"/>
      <c r="C178" s="522"/>
      <c r="D178" s="522"/>
      <c r="E178" s="522"/>
    </row>
    <row r="179" spans="1:5">
      <c r="A179" s="26" t="s">
        <v>456</v>
      </c>
      <c r="B179" s="10">
        <v>197000</v>
      </c>
    </row>
    <row r="180" spans="1:5" ht="14.65" thickBot="1">
      <c r="A180" s="10" t="s">
        <v>457</v>
      </c>
      <c r="B180" s="10">
        <v>175000</v>
      </c>
    </row>
    <row r="181" spans="1:5" ht="14.65" thickBot="1">
      <c r="A181" s="10" t="s">
        <v>193</v>
      </c>
      <c r="B181" s="20">
        <f>B179/B180</f>
        <v>1.1257142857142857</v>
      </c>
    </row>
    <row r="183" spans="1:5">
      <c r="A183" s="522" t="s">
        <v>194</v>
      </c>
      <c r="B183" s="522"/>
      <c r="C183" s="522"/>
      <c r="D183" s="522"/>
      <c r="E183" s="522"/>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4.65" thickBot="1">
      <c r="A188" s="24" t="s">
        <v>2385</v>
      </c>
      <c r="B188" s="16">
        <f>(1-B185)^B186</f>
        <v>0.44858421050781644</v>
      </c>
    </row>
    <row r="189" spans="1:5" ht="14.65" thickBot="1">
      <c r="A189" s="24" t="s">
        <v>2386</v>
      </c>
      <c r="B189" s="20">
        <f>(B187-B188)/B187</f>
        <v>0.33186409400289502</v>
      </c>
    </row>
    <row r="191" spans="1:5">
      <c r="A191" s="522" t="s">
        <v>208</v>
      </c>
      <c r="B191" s="522"/>
      <c r="C191" s="522"/>
      <c r="D191" s="522"/>
      <c r="E191" s="522"/>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4.65" thickBot="1">
      <c r="A196" s="10" t="s">
        <v>206</v>
      </c>
      <c r="B196" s="23">
        <f>B195*B194</f>
        <v>6800000</v>
      </c>
    </row>
    <row r="197" spans="1:3" ht="14.65" thickBot="1">
      <c r="A197" s="10" t="s">
        <v>207</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2020-09-11T16:47:39Z</dcterms:modified>
</cp:coreProperties>
</file>