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636BDB17-514E-4B15-A585-AB8C3ABA99F6}"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<sst xmlns="http://schemas.openxmlformats.org/spreadsheetml/2006/main" count="7682" uniqueCount="2079">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</sst>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2" fillId="10" borderId="0" xfId="0" applyNumberFormat="1" applyFont="1" applyFill="1" applyBorder="1" applyAlignment="1">
      <alignment wrapText="1"/>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6"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1280</v>
      </c>
    </row>
    <row r="11" spans="1:2">
      <c r="A11" s="20"/>
    </row>
    <row r="12" spans="1:2">
      <c r="A12" s="7" t="s">
        <v>115</v>
      </c>
    </row>
    <row r="13" spans="1:2">
      <c r="A13" s="7" t="s">
        <v>116</v>
      </c>
    </row>
    <row r="14" spans="1:2">
      <c r="A14" s="7" t="s">
        <v>117</v>
      </c>
    </row>
    <row r="16" spans="1:2">
      <c r="A16" s="21" t="s">
        <v>1396</v>
      </c>
      <c r="B16" s="129"/>
    </row>
    <row r="17" spans="1:2">
      <c r="A17" s="132" t="s">
        <v>1376</v>
      </c>
      <c r="B17" s="73">
        <f>MAX(PolicyLevers!H:H)</f>
        <v>859</v>
      </c>
    </row>
    <row r="18" spans="1:2">
      <c r="A18" s="133" t="s">
        <v>1394</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1395</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1387</v>
      </c>
      <c r="B21" s="129"/>
    </row>
    <row r="22" spans="1:2">
      <c r="A22" s="7" t="s">
        <v>1388</v>
      </c>
    </row>
    <row r="23" spans="1:2">
      <c r="A23" s="7" t="s">
        <v>1372</v>
      </c>
    </row>
    <row r="24" spans="1:2">
      <c r="A24" s="7" t="s">
        <v>1373</v>
      </c>
    </row>
    <row r="25" spans="1:2">
      <c r="A25" s="7" t="s">
        <v>1374</v>
      </c>
    </row>
    <row r="26" spans="1:2">
      <c r="A26" s="7" t="s">
        <v>1375</v>
      </c>
    </row>
    <row r="28" spans="1:2">
      <c r="A28" s="7" t="s">
        <v>1389</v>
      </c>
    </row>
    <row r="29" spans="1:2">
      <c r="A29" s="7" t="s">
        <v>1370</v>
      </c>
    </row>
    <row r="30" spans="1:2">
      <c r="A30" s="7" t="s">
        <v>1371</v>
      </c>
    </row>
    <row r="32" spans="1:2">
      <c r="A32" s="7" t="s">
        <v>1390</v>
      </c>
    </row>
    <row r="33" spans="1:2">
      <c r="A33" s="7" t="s">
        <v>1377</v>
      </c>
    </row>
    <row r="34" spans="1:2">
      <c r="A34" s="7" t="s">
        <v>1378</v>
      </c>
    </row>
    <row r="36" spans="1:2">
      <c r="A36" s="7" t="s">
        <v>1391</v>
      </c>
    </row>
    <row r="37" spans="1:2">
      <c r="A37" s="7" t="s">
        <v>1379</v>
      </c>
    </row>
    <row r="38" spans="1:2">
      <c r="A38" s="7" t="s">
        <v>1380</v>
      </c>
    </row>
    <row r="40" spans="1:2">
      <c r="A40" s="21" t="s">
        <v>1381</v>
      </c>
      <c r="B40" s="129"/>
    </row>
    <row r="41" spans="1:2">
      <c r="A41" s="7" t="s">
        <v>1382</v>
      </c>
    </row>
    <row r="42" spans="1:2">
      <c r="A42" s="7" t="s">
        <v>1383</v>
      </c>
    </row>
    <row r="44" spans="1:2">
      <c r="A44" s="7" t="s">
        <v>1384</v>
      </c>
    </row>
    <row r="45" spans="1:2">
      <c r="A45" s="7" t="s">
        <v>1392</v>
      </c>
    </row>
    <row r="46" spans="1:2">
      <c r="A46" s="7" t="s">
        <v>1385</v>
      </c>
    </row>
    <row r="47" spans="1:2">
      <c r="A47" s="7" t="s">
        <v>1386</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70" zoomScaleNormal="70" workbookViewId="0">
      <pane ySplit="1" topLeftCell="A72" activePane="bottomLeft" state="frozen"/>
      <selection pane="bottomLeft" activeCell="B83" sqref="B83"/>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522</v>
      </c>
      <c r="L1" s="190" t="s">
        <v>73</v>
      </c>
      <c r="M1" s="190" t="s">
        <v>74</v>
      </c>
      <c r="N1" s="190" t="s">
        <v>86</v>
      </c>
      <c r="O1" s="190" t="s">
        <v>31</v>
      </c>
      <c r="P1" s="24" t="s">
        <v>2</v>
      </c>
      <c r="Q1" s="24" t="s">
        <v>448</v>
      </c>
      <c r="R1" s="106" t="s">
        <v>208</v>
      </c>
      <c r="S1" s="142" t="s">
        <v>163</v>
      </c>
      <c r="T1" s="22" t="s">
        <v>164</v>
      </c>
    </row>
    <row r="2" spans="1:20" s="2" customFormat="1" ht="60">
      <c r="A2" s="55" t="s">
        <v>4</v>
      </c>
      <c r="B2" s="55" t="s">
        <v>747</v>
      </c>
      <c r="C2" s="55" t="s">
        <v>743</v>
      </c>
      <c r="D2" s="2" t="s">
        <v>40</v>
      </c>
      <c r="E2" s="2" t="s">
        <v>494</v>
      </c>
      <c r="F2" s="2" t="s">
        <v>40</v>
      </c>
      <c r="G2" s="2" t="s">
        <v>798</v>
      </c>
      <c r="H2" s="57">
        <v>300</v>
      </c>
      <c r="I2" s="26" t="s">
        <v>46</v>
      </c>
      <c r="J2" s="2" t="s">
        <v>742</v>
      </c>
      <c r="K2" s="2" t="s">
        <v>744</v>
      </c>
      <c r="L2" s="58">
        <v>0</v>
      </c>
      <c r="M2" s="58">
        <v>1</v>
      </c>
      <c r="N2" s="58">
        <v>0.02</v>
      </c>
      <c r="O2" s="2" t="s">
        <v>745</v>
      </c>
      <c r="P2" s="143" t="s">
        <v>799</v>
      </c>
      <c r="Q2" s="35" t="s">
        <v>1923</v>
      </c>
      <c r="R2" s="107" t="s">
        <v>746</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488</v>
      </c>
      <c r="F3" s="2" t="s">
        <v>40</v>
      </c>
      <c r="G3" s="2" t="s">
        <v>488</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800</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495</v>
      </c>
      <c r="F4" s="2" t="s">
        <v>40</v>
      </c>
      <c r="G4" s="2" t="s">
        <v>495</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801</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496</v>
      </c>
      <c r="F5" s="2" t="s">
        <v>40</v>
      </c>
      <c r="G5" s="2" t="s">
        <v>496</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802</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497</v>
      </c>
      <c r="F6" s="2" t="s">
        <v>40</v>
      </c>
      <c r="G6" s="2" t="s">
        <v>659</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803</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498</v>
      </c>
      <c r="F7" s="2" t="s">
        <v>40</v>
      </c>
      <c r="G7" s="2" t="s">
        <v>498</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804</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499</v>
      </c>
      <c r="F8" s="2" t="s">
        <v>40</v>
      </c>
      <c r="G8" s="2" t="s">
        <v>499</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805</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500</v>
      </c>
      <c r="F9" s="2" t="s">
        <v>40</v>
      </c>
      <c r="G9" s="2" t="s">
        <v>500</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806</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501</v>
      </c>
      <c r="F10" s="2" t="s">
        <v>40</v>
      </c>
      <c r="G10" s="2" t="s">
        <v>501</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502</v>
      </c>
      <c r="F11" s="2" t="s">
        <v>40</v>
      </c>
      <c r="G11" s="2" t="s">
        <v>502</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494</v>
      </c>
      <c r="F12" s="54" t="s">
        <v>41</v>
      </c>
      <c r="G12" s="2" t="s">
        <v>798</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807</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488</v>
      </c>
      <c r="F13" s="54" t="s">
        <v>41</v>
      </c>
      <c r="G13" s="2" t="s">
        <v>488</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808</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495</v>
      </c>
      <c r="F14" s="54" t="s">
        <v>41</v>
      </c>
      <c r="G14" s="2" t="s">
        <v>495</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809</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496</v>
      </c>
      <c r="F15" s="54" t="s">
        <v>41</v>
      </c>
      <c r="G15" s="2" t="s">
        <v>496</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810</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497</v>
      </c>
      <c r="F16" s="54" t="s">
        <v>41</v>
      </c>
      <c r="G16" s="2" t="s">
        <v>659</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811</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498</v>
      </c>
      <c r="F17" s="54" t="s">
        <v>41</v>
      </c>
      <c r="G17" s="2" t="s">
        <v>498</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812</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499</v>
      </c>
      <c r="F18" s="54" t="s">
        <v>41</v>
      </c>
      <c r="G18" s="2" t="s">
        <v>499</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813</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500</v>
      </c>
      <c r="F19" s="54" t="s">
        <v>41</v>
      </c>
      <c r="G19" s="2" t="s">
        <v>500</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814</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501</v>
      </c>
      <c r="F20" s="54" t="s">
        <v>41</v>
      </c>
      <c r="G20" s="2" t="s">
        <v>501</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502</v>
      </c>
      <c r="F21" s="54" t="s">
        <v>41</v>
      </c>
      <c r="G21" s="2" t="s">
        <v>502</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494</v>
      </c>
      <c r="F22" s="2" t="s">
        <v>42</v>
      </c>
      <c r="G22" s="2" t="s">
        <v>798</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815</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488</v>
      </c>
      <c r="F23" s="2" t="s">
        <v>42</v>
      </c>
      <c r="G23" s="2" t="s">
        <v>488</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495</v>
      </c>
      <c r="F24" s="2" t="s">
        <v>42</v>
      </c>
      <c r="G24" s="2" t="s">
        <v>495</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816</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496</v>
      </c>
      <c r="F25" s="2" t="s">
        <v>42</v>
      </c>
      <c r="G25" s="2" t="s">
        <v>496</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497</v>
      </c>
      <c r="F26" s="2" t="s">
        <v>42</v>
      </c>
      <c r="G26" s="2" t="s">
        <v>659</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498</v>
      </c>
      <c r="F27" s="2" t="s">
        <v>42</v>
      </c>
      <c r="G27" s="2" t="s">
        <v>498</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499</v>
      </c>
      <c r="F28" s="2" t="s">
        <v>42</v>
      </c>
      <c r="G28" s="2" t="s">
        <v>499</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500</v>
      </c>
      <c r="F29" s="2" t="s">
        <v>42</v>
      </c>
      <c r="G29" s="2" t="s">
        <v>500</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501</v>
      </c>
      <c r="F30" s="2" t="s">
        <v>42</v>
      </c>
      <c r="G30" s="2" t="s">
        <v>501</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502</v>
      </c>
      <c r="F31" s="2" t="s">
        <v>42</v>
      </c>
      <c r="G31" s="2" t="s">
        <v>502</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494</v>
      </c>
      <c r="F32" s="2" t="s">
        <v>43</v>
      </c>
      <c r="G32" s="2" t="s">
        <v>798</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817</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488</v>
      </c>
      <c r="F33" s="2" t="s">
        <v>43</v>
      </c>
      <c r="G33" s="2" t="s">
        <v>488</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818</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495</v>
      </c>
      <c r="F34" s="2" t="s">
        <v>43</v>
      </c>
      <c r="G34" s="2" t="s">
        <v>495</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819</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496</v>
      </c>
      <c r="F35" s="2" t="s">
        <v>43</v>
      </c>
      <c r="G35" s="2" t="s">
        <v>496</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820</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497</v>
      </c>
      <c r="F36" s="2" t="s">
        <v>43</v>
      </c>
      <c r="G36" s="2" t="s">
        <v>659</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821</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498</v>
      </c>
      <c r="F37" s="2" t="s">
        <v>43</v>
      </c>
      <c r="G37" s="2" t="s">
        <v>498</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499</v>
      </c>
      <c r="F38" s="2" t="s">
        <v>43</v>
      </c>
      <c r="G38" s="2" t="s">
        <v>499</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822</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500</v>
      </c>
      <c r="F39" s="2" t="s">
        <v>43</v>
      </c>
      <c r="G39" s="2" t="s">
        <v>500</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823</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501</v>
      </c>
      <c r="F40" s="2" t="s">
        <v>43</v>
      </c>
      <c r="G40" s="2" t="s">
        <v>501</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502</v>
      </c>
      <c r="F41" s="2" t="s">
        <v>43</v>
      </c>
      <c r="G41" s="2" t="s">
        <v>502</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494</v>
      </c>
      <c r="F42" s="2" t="s">
        <v>44</v>
      </c>
      <c r="G42" s="2" t="s">
        <v>798</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824</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488</v>
      </c>
      <c r="F43" s="2" t="s">
        <v>44</v>
      </c>
      <c r="G43" s="2" t="s">
        <v>488</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825</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495</v>
      </c>
      <c r="F44" s="2" t="s">
        <v>44</v>
      </c>
      <c r="G44" s="2" t="s">
        <v>495</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826</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496</v>
      </c>
      <c r="F45" s="2" t="s">
        <v>44</v>
      </c>
      <c r="G45" s="2" t="s">
        <v>496</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827</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497</v>
      </c>
      <c r="F46" s="2" t="s">
        <v>44</v>
      </c>
      <c r="G46" s="2" t="s">
        <v>659</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828</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498</v>
      </c>
      <c r="F47" s="2" t="s">
        <v>44</v>
      </c>
      <c r="G47" s="2" t="s">
        <v>498</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499</v>
      </c>
      <c r="F48" s="2" t="s">
        <v>44</v>
      </c>
      <c r="G48" s="2" t="s">
        <v>499</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829</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500</v>
      </c>
      <c r="F49" s="2" t="s">
        <v>44</v>
      </c>
      <c r="G49" s="2" t="s">
        <v>500</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830</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501</v>
      </c>
      <c r="F50" s="2" t="s">
        <v>44</v>
      </c>
      <c r="G50" s="2" t="s">
        <v>501</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502</v>
      </c>
      <c r="F51" s="2" t="s">
        <v>44</v>
      </c>
      <c r="G51" s="2" t="s">
        <v>502</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494</v>
      </c>
      <c r="F52" s="2" t="s">
        <v>120</v>
      </c>
      <c r="G52" s="2" t="s">
        <v>798</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831</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488</v>
      </c>
      <c r="F53" s="2" t="s">
        <v>120</v>
      </c>
      <c r="G53" s="2" t="s">
        <v>488</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832</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495</v>
      </c>
      <c r="F54" s="2" t="s">
        <v>120</v>
      </c>
      <c r="G54" s="2" t="s">
        <v>495</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833</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496</v>
      </c>
      <c r="F55" s="2" t="s">
        <v>120</v>
      </c>
      <c r="G55" s="2" t="s">
        <v>496</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834</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497</v>
      </c>
      <c r="F56" s="2" t="s">
        <v>120</v>
      </c>
      <c r="G56" s="2" t="s">
        <v>659</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835</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498</v>
      </c>
      <c r="F57" s="2" t="s">
        <v>120</v>
      </c>
      <c r="G57" s="2" t="s">
        <v>498</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836</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499</v>
      </c>
      <c r="F58" s="2" t="s">
        <v>120</v>
      </c>
      <c r="G58" s="2" t="s">
        <v>499</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837</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500</v>
      </c>
      <c r="F59" s="2" t="s">
        <v>120</v>
      </c>
      <c r="G59" s="2" t="s">
        <v>500</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838</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501</v>
      </c>
      <c r="F60" s="2" t="s">
        <v>120</v>
      </c>
      <c r="G60" s="2" t="s">
        <v>501</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502</v>
      </c>
      <c r="F61" s="2" t="s">
        <v>120</v>
      </c>
      <c r="G61" s="2" t="s">
        <v>502</v>
      </c>
      <c r="H61" s="57">
        <v>359</v>
      </c>
      <c r="I61" s="8" t="s">
        <v>47</v>
      </c>
      <c r="J61" s="4"/>
      <c r="K61" s="4"/>
      <c r="L61" s="59"/>
      <c r="M61" s="59"/>
      <c r="N61" s="59"/>
      <c r="O61" s="4"/>
      <c r="P61" s="143"/>
      <c r="Q61" s="4"/>
      <c r="R61" s="108"/>
      <c r="S61" s="144"/>
    </row>
    <row r="62" spans="1:20" s="2" customFormat="1" ht="150">
      <c r="A62" s="54" t="s">
        <v>4</v>
      </c>
      <c r="B62" s="55" t="s">
        <v>888</v>
      </c>
      <c r="C62" s="55" t="s">
        <v>889</v>
      </c>
      <c r="H62" s="57">
        <v>360</v>
      </c>
      <c r="I62" s="8" t="s">
        <v>46</v>
      </c>
      <c r="J62" s="2" t="s">
        <v>889</v>
      </c>
      <c r="K62" s="2" t="s">
        <v>890</v>
      </c>
      <c r="L62" s="67">
        <v>0</v>
      </c>
      <c r="M62" s="67">
        <v>300</v>
      </c>
      <c r="N62" s="67">
        <v>5</v>
      </c>
      <c r="O62" s="2" t="s">
        <v>891</v>
      </c>
      <c r="P62" s="145" t="s">
        <v>1615</v>
      </c>
      <c r="R62" s="107" t="s">
        <v>1185</v>
      </c>
      <c r="S62" s="144" t="s">
        <v>1616</v>
      </c>
    </row>
    <row r="63" spans="1:20" s="2" customFormat="1" ht="105">
      <c r="A63" s="54" t="s">
        <v>4</v>
      </c>
      <c r="B63" s="54" t="s">
        <v>884</v>
      </c>
      <c r="C63" s="54" t="s">
        <v>885</v>
      </c>
      <c r="D63" s="26"/>
      <c r="E63" s="26"/>
      <c r="F63" s="26"/>
      <c r="G63" s="26"/>
      <c r="H63" s="57">
        <v>361</v>
      </c>
      <c r="I63" s="26" t="s">
        <v>46</v>
      </c>
      <c r="J63" s="54" t="s">
        <v>893</v>
      </c>
      <c r="K63" s="3" t="s">
        <v>886</v>
      </c>
      <c r="L63" s="64">
        <v>0</v>
      </c>
      <c r="M63" s="64">
        <v>1</v>
      </c>
      <c r="N63" s="64">
        <v>0.02</v>
      </c>
      <c r="O63" s="167" t="s">
        <v>887</v>
      </c>
      <c r="P63" s="143" t="s">
        <v>894</v>
      </c>
      <c r="Q63" s="35"/>
      <c r="R63" s="109" t="s">
        <v>1186</v>
      </c>
      <c r="S63" s="146" t="s">
        <v>892</v>
      </c>
      <c r="T63" s="8"/>
    </row>
    <row r="64" spans="1:20" s="2" customFormat="1" ht="120">
      <c r="A64" s="54" t="s">
        <v>4</v>
      </c>
      <c r="B64" s="254" t="s">
        <v>2078</v>
      </c>
      <c r="C64" s="54" t="s">
        <v>471</v>
      </c>
      <c r="D64" s="26" t="s">
        <v>48</v>
      </c>
      <c r="E64" s="26" t="s">
        <v>40</v>
      </c>
      <c r="F64" s="26" t="s">
        <v>89</v>
      </c>
      <c r="G64" s="26" t="s">
        <v>40</v>
      </c>
      <c r="H64" s="57">
        <v>186</v>
      </c>
      <c r="I64" s="26" t="s">
        <v>46</v>
      </c>
      <c r="J64" s="37" t="s">
        <v>472</v>
      </c>
      <c r="K64" s="3" t="s">
        <v>574</v>
      </c>
      <c r="L64" s="64">
        <v>0</v>
      </c>
      <c r="M64" s="64">
        <v>1</v>
      </c>
      <c r="N64" s="64">
        <v>0.01</v>
      </c>
      <c r="O64" s="167" t="s">
        <v>473</v>
      </c>
      <c r="P64" s="143" t="s">
        <v>1712</v>
      </c>
      <c r="Q64" s="35" t="s">
        <v>1924</v>
      </c>
      <c r="R64" s="109" t="s">
        <v>474</v>
      </c>
      <c r="S64" s="146" t="s">
        <v>475</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1515</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575</v>
      </c>
      <c r="Q66" s="32" t="str">
        <f t="shared" si="10"/>
        <v>transportation-sector-main.html=ev-mandate</v>
      </c>
      <c r="R66" s="110" t="str">
        <f t="shared" si="10"/>
        <v>ev-mandate.html</v>
      </c>
      <c r="S66" s="146" t="s">
        <v>476</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1516</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1517</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1518</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1617</v>
      </c>
      <c r="Q70" s="32" t="str">
        <f t="shared" si="10"/>
        <v>transportation-sector-main.html=ev-mandate</v>
      </c>
      <c r="R70" s="110" t="str">
        <f t="shared" si="10"/>
        <v>ev-mandate.html</v>
      </c>
      <c r="S70" s="146" t="s">
        <v>1618</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1619</v>
      </c>
      <c r="Q71" s="32" t="str">
        <f t="shared" si="10"/>
        <v>transportation-sector-main.html=ev-mandate</v>
      </c>
      <c r="R71" s="110" t="str">
        <f t="shared" si="10"/>
        <v>ev-mandate.html</v>
      </c>
      <c r="S71" s="146" t="s">
        <v>1620</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1519</v>
      </c>
      <c r="Q72" s="32" t="str">
        <f t="shared" si="10"/>
        <v>transportation-sector-main.html=ev-mandate</v>
      </c>
      <c r="R72" s="110" t="str">
        <f t="shared" si="10"/>
        <v>ev-mandate.html</v>
      </c>
      <c r="S72" s="148" t="s">
        <v>1206</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1520</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1521</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573</v>
      </c>
      <c r="L76" s="64">
        <v>0</v>
      </c>
      <c r="M76" s="64">
        <v>0.5</v>
      </c>
      <c r="N76" s="64">
        <v>0.01</v>
      </c>
      <c r="O76" s="35" t="s">
        <v>468</v>
      </c>
      <c r="P76" s="147" t="s">
        <v>1621</v>
      </c>
      <c r="Q76" s="35" t="s">
        <v>1925</v>
      </c>
      <c r="R76" s="109" t="s">
        <v>469</v>
      </c>
      <c r="S76" s="146" t="s">
        <v>1622</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572</v>
      </c>
      <c r="L88" s="215">
        <v>0</v>
      </c>
      <c r="M88" s="215">
        <v>1</v>
      </c>
      <c r="N88" s="128">
        <v>0.02</v>
      </c>
      <c r="O88" s="167" t="s">
        <v>449</v>
      </c>
      <c r="P88" s="143" t="s">
        <v>576</v>
      </c>
      <c r="Q88" s="26" t="s">
        <v>1926</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571</v>
      </c>
      <c r="L89" s="215">
        <v>0</v>
      </c>
      <c r="M89" s="215">
        <f>ROUND(MaxBoundCalculations!B88,1)</f>
        <v>1</v>
      </c>
      <c r="N89" s="215">
        <v>0.01</v>
      </c>
      <c r="O89" s="167" t="s">
        <v>119</v>
      </c>
      <c r="P89" s="143" t="s">
        <v>873</v>
      </c>
      <c r="Q89" s="26" t="s">
        <v>1927</v>
      </c>
      <c r="R89" s="112" t="s">
        <v>210</v>
      </c>
      <c r="S89" s="150" t="s">
        <v>780</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872</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881</v>
      </c>
      <c r="Q91" s="36" t="str">
        <f t="shared" si="17"/>
        <v>transportation-sector-main.html=fuel-econ-std</v>
      </c>
      <c r="R91" s="104" t="str">
        <f t="shared" si="17"/>
        <v>fuel-economy-standard.html</v>
      </c>
      <c r="S91" s="150" t="s">
        <v>781</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882</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1522</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1523</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1524</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1525</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1526</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1527</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1528</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934</v>
      </c>
      <c r="C101" s="54" t="s">
        <v>935</v>
      </c>
      <c r="D101" s="26" t="s">
        <v>48</v>
      </c>
      <c r="E101" s="26" t="s">
        <v>40</v>
      </c>
      <c r="F101" s="26" t="s">
        <v>89</v>
      </c>
      <c r="G101" s="26" t="s">
        <v>40</v>
      </c>
      <c r="H101" s="57">
        <v>460</v>
      </c>
      <c r="I101" s="26" t="s">
        <v>46</v>
      </c>
      <c r="J101" s="54" t="s">
        <v>936</v>
      </c>
      <c r="K101" s="3" t="s">
        <v>937</v>
      </c>
      <c r="L101" s="64">
        <v>0</v>
      </c>
      <c r="M101" s="64">
        <v>1</v>
      </c>
      <c r="N101" s="64">
        <v>0.01</v>
      </c>
      <c r="O101" s="167" t="s">
        <v>473</v>
      </c>
      <c r="P101" s="143" t="s">
        <v>1529</v>
      </c>
      <c r="Q101" s="35"/>
      <c r="R101" s="109" t="s">
        <v>1187</v>
      </c>
      <c r="S101" s="153" t="s">
        <v>938</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1530</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1531</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1532</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1209</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1210</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1207</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1208</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1211</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1212</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477</v>
      </c>
      <c r="C113" s="54" t="s">
        <v>478</v>
      </c>
      <c r="D113" s="26"/>
      <c r="E113" s="26"/>
      <c r="F113" s="26"/>
      <c r="G113" s="26"/>
      <c r="H113" s="57">
        <v>190</v>
      </c>
      <c r="I113" s="26" t="s">
        <v>46</v>
      </c>
      <c r="J113" s="37" t="s">
        <v>477</v>
      </c>
      <c r="K113" s="3" t="s">
        <v>570</v>
      </c>
      <c r="L113" s="58">
        <v>0</v>
      </c>
      <c r="M113" s="58">
        <v>0.2</v>
      </c>
      <c r="N113" s="58">
        <v>0.01</v>
      </c>
      <c r="O113" s="168" t="s">
        <v>479</v>
      </c>
      <c r="P113" s="143" t="s">
        <v>577</v>
      </c>
      <c r="Q113" s="26" t="s">
        <v>1928</v>
      </c>
      <c r="R113" s="112" t="s">
        <v>480</v>
      </c>
      <c r="S113" s="154" t="s">
        <v>481</v>
      </c>
      <c r="T113" s="8"/>
    </row>
    <row r="114" spans="1:20" s="1" customFormat="1" ht="54" customHeight="1">
      <c r="A114" s="1" t="s">
        <v>4</v>
      </c>
      <c r="B114" s="1" t="s">
        <v>1845</v>
      </c>
      <c r="C114" s="1" t="s">
        <v>1846</v>
      </c>
      <c r="D114" s="183" t="s">
        <v>48</v>
      </c>
      <c r="E114" s="183" t="s">
        <v>40</v>
      </c>
      <c r="F114" s="183" t="s">
        <v>89</v>
      </c>
      <c r="G114" s="183" t="s">
        <v>40</v>
      </c>
      <c r="H114" s="184">
        <v>848</v>
      </c>
      <c r="I114" s="183" t="s">
        <v>46</v>
      </c>
      <c r="J114" s="1" t="s">
        <v>1845</v>
      </c>
      <c r="K114" s="3" t="s">
        <v>1847</v>
      </c>
      <c r="L114" s="216">
        <v>0</v>
      </c>
      <c r="M114" s="216">
        <f>-ROUND(MaxBoundCalculations!$B$206,2)</f>
        <v>0.26</v>
      </c>
      <c r="N114" s="216">
        <v>0.01</v>
      </c>
      <c r="O114" s="179" t="s">
        <v>1848</v>
      </c>
      <c r="P114" s="183" t="s">
        <v>1849</v>
      </c>
      <c r="Q114" s="183" t="s">
        <v>1929</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1850</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1851</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1852</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926</v>
      </c>
      <c r="D126" s="26" t="s">
        <v>122</v>
      </c>
      <c r="E126" s="26" t="s">
        <v>266</v>
      </c>
      <c r="F126" s="26" t="s">
        <v>270</v>
      </c>
      <c r="G126" s="26" t="s">
        <v>128</v>
      </c>
      <c r="H126" s="164">
        <v>435</v>
      </c>
      <c r="I126" s="26" t="s">
        <v>46</v>
      </c>
      <c r="J126" s="38" t="s">
        <v>15</v>
      </c>
      <c r="K126" s="3" t="s">
        <v>925</v>
      </c>
      <c r="L126" s="215">
        <v>0</v>
      </c>
      <c r="M126" s="215">
        <v>1</v>
      </c>
      <c r="N126" s="215">
        <v>0.01</v>
      </c>
      <c r="O126" s="167" t="s">
        <v>121</v>
      </c>
      <c r="P126" s="147" t="s">
        <v>1623</v>
      </c>
      <c r="Q126" s="26" t="s">
        <v>1930</v>
      </c>
      <c r="R126" s="112" t="s">
        <v>212</v>
      </c>
      <c r="S126" s="105" t="s">
        <v>1624</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1625</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1626</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1627</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1628</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1629</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1630</v>
      </c>
      <c r="Q136" s="31" t="str">
        <f t="shared" si="36"/>
        <v>buildings-sector-main.html=component-elec</v>
      </c>
      <c r="R136" s="114" t="str">
        <f t="shared" si="36"/>
        <v>building-component-electrification.html</v>
      </c>
      <c r="S136" s="156" t="s">
        <v>1631</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1632</v>
      </c>
      <c r="Q139" s="31" t="str">
        <f t="shared" ref="Q139:R140" si="38">Q$126</f>
        <v>buildings-sector-main.html=component-elec</v>
      </c>
      <c r="R139" s="114" t="str">
        <f t="shared" si="38"/>
        <v>building-component-electrification.html</v>
      </c>
      <c r="S139" s="156" t="s">
        <v>1633</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1634</v>
      </c>
      <c r="Q140" s="31" t="str">
        <f t="shared" si="38"/>
        <v>buildings-sector-main.html=component-elec</v>
      </c>
      <c r="R140" s="114" t="str">
        <f t="shared" si="38"/>
        <v>building-component-electrification.html</v>
      </c>
      <c r="S140" s="156" t="s">
        <v>1635</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569</v>
      </c>
      <c r="L141" s="215">
        <v>0</v>
      </c>
      <c r="M141" s="215">
        <f>ROUND(MaxBoundCalculations!B162,2)</f>
        <v>0.22</v>
      </c>
      <c r="N141" s="215">
        <v>0.01</v>
      </c>
      <c r="O141" s="167" t="s">
        <v>33</v>
      </c>
      <c r="P141" s="155" t="s">
        <v>1636</v>
      </c>
      <c r="Q141" s="26" t="s">
        <v>1931</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1637</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1638</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1639</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1640</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1641</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1642</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1643</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1644</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1645</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1646</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1647</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1648</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1649</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1650</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1651</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1652</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1653</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568</v>
      </c>
      <c r="L159" s="3">
        <v>0</v>
      </c>
      <c r="M159" s="3">
        <v>1</v>
      </c>
      <c r="N159" s="3">
        <v>1</v>
      </c>
      <c r="O159" s="167" t="s">
        <v>32</v>
      </c>
      <c r="P159" s="143" t="s">
        <v>586</v>
      </c>
      <c r="Q159" s="26" t="s">
        <v>1932</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567</v>
      </c>
      <c r="L160" s="3">
        <v>0</v>
      </c>
      <c r="M160" s="128">
        <f>ROUND(MaxBoundCalculations!B172,2)</f>
        <v>0.24</v>
      </c>
      <c r="N160" s="130">
        <v>5.0000000000000001E-3</v>
      </c>
      <c r="O160" s="167" t="s">
        <v>253</v>
      </c>
      <c r="P160" s="147" t="s">
        <v>2077</v>
      </c>
      <c r="Q160" s="26" t="s">
        <v>1933</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566</v>
      </c>
      <c r="L161" s="3">
        <v>0</v>
      </c>
      <c r="M161" s="215">
        <v>0.5</v>
      </c>
      <c r="N161" s="128">
        <v>0.01</v>
      </c>
      <c r="O161" s="167" t="s">
        <v>258</v>
      </c>
      <c r="P161" s="143" t="s">
        <v>587</v>
      </c>
      <c r="Q161" s="26" t="s">
        <v>1934</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565</v>
      </c>
      <c r="L162" s="3">
        <v>0</v>
      </c>
      <c r="M162" s="3">
        <v>1</v>
      </c>
      <c r="N162" s="3">
        <v>1</v>
      </c>
      <c r="O162" s="167" t="s">
        <v>32</v>
      </c>
      <c r="P162" s="143" t="s">
        <v>1533</v>
      </c>
      <c r="Q162" s="26" t="s">
        <v>1935</v>
      </c>
      <c r="R162" s="112" t="s">
        <v>215</v>
      </c>
      <c r="S162" s="154" t="s">
        <v>78</v>
      </c>
      <c r="T162" s="28"/>
    </row>
    <row r="163" spans="1:20" s="4" customFormat="1" ht="60">
      <c r="A163" s="53" t="s">
        <v>75</v>
      </c>
      <c r="B163" s="53" t="s">
        <v>900</v>
      </c>
      <c r="C163" s="53" t="s">
        <v>899</v>
      </c>
      <c r="D163" s="26" t="s">
        <v>266</v>
      </c>
      <c r="E163" s="26"/>
      <c r="F163" s="26" t="s">
        <v>270</v>
      </c>
      <c r="G163" s="26"/>
      <c r="H163" s="164">
        <v>378</v>
      </c>
      <c r="I163" s="26" t="s">
        <v>46</v>
      </c>
      <c r="J163" s="38" t="s">
        <v>16</v>
      </c>
      <c r="K163" s="3" t="s">
        <v>564</v>
      </c>
      <c r="L163" s="215">
        <v>0</v>
      </c>
      <c r="M163" s="215">
        <v>0.5</v>
      </c>
      <c r="N163" s="215">
        <v>0.01</v>
      </c>
      <c r="O163" s="167" t="s">
        <v>901</v>
      </c>
      <c r="P163" s="143" t="s">
        <v>1534</v>
      </c>
      <c r="Q163" s="26" t="s">
        <v>1936</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1535</v>
      </c>
      <c r="Q164" s="26" t="s">
        <v>1936</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1536</v>
      </c>
      <c r="Q165" s="26" t="s">
        <v>1936</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563</v>
      </c>
      <c r="L166" s="3">
        <v>0</v>
      </c>
      <c r="M166" s="3">
        <v>1</v>
      </c>
      <c r="N166" s="3">
        <v>1</v>
      </c>
      <c r="O166" s="167" t="s">
        <v>32</v>
      </c>
      <c r="P166" s="147" t="s">
        <v>1654</v>
      </c>
      <c r="Q166" s="26" t="s">
        <v>1937</v>
      </c>
      <c r="R166" s="112" t="s">
        <v>217</v>
      </c>
      <c r="S166" s="153" t="s">
        <v>1655</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588</v>
      </c>
      <c r="Q167" s="26" t="s">
        <v>1937</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589</v>
      </c>
      <c r="Q170" s="26" t="s">
        <v>1937</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562</v>
      </c>
      <c r="L172" s="2">
        <v>0</v>
      </c>
      <c r="M172" s="2">
        <v>1</v>
      </c>
      <c r="N172" s="2">
        <v>1</v>
      </c>
      <c r="O172" s="168" t="s">
        <v>32</v>
      </c>
      <c r="P172" s="147" t="s">
        <v>1656</v>
      </c>
      <c r="Q172" s="26" t="s">
        <v>1938</v>
      </c>
      <c r="R172" s="112" t="s">
        <v>333</v>
      </c>
      <c r="S172" s="153" t="s">
        <v>1939</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590</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591</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592</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797</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2073</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1883</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593</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1257</v>
      </c>
      <c r="E185" s="26"/>
      <c r="F185" s="8" t="s">
        <v>908</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1258</v>
      </c>
      <c r="E186" s="26"/>
      <c r="F186" s="8" t="s">
        <v>1061</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1259</v>
      </c>
      <c r="E187" s="26"/>
      <c r="F187" s="8" t="s">
        <v>910</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1242</v>
      </c>
      <c r="C188" s="53" t="s">
        <v>1243</v>
      </c>
      <c r="D188" s="26"/>
      <c r="E188" s="26"/>
      <c r="F188" s="26"/>
      <c r="G188" s="26"/>
      <c r="H188" s="164">
        <v>508</v>
      </c>
      <c r="I188" s="26" t="s">
        <v>46</v>
      </c>
      <c r="J188" s="26" t="s">
        <v>1242</v>
      </c>
      <c r="K188" s="3" t="s">
        <v>551</v>
      </c>
      <c r="L188" s="215">
        <v>0</v>
      </c>
      <c r="M188" s="128">
        <v>1</v>
      </c>
      <c r="N188" s="128">
        <v>0.01</v>
      </c>
      <c r="O188" s="167" t="s">
        <v>37</v>
      </c>
      <c r="P188" s="147" t="s">
        <v>1889</v>
      </c>
      <c r="Q188" s="26" t="s">
        <v>1940</v>
      </c>
      <c r="R188" s="112" t="s">
        <v>871</v>
      </c>
      <c r="S188" s="154" t="s">
        <v>1941</v>
      </c>
      <c r="T188" s="26"/>
    </row>
    <row r="189" spans="1:20" s="2" customFormat="1" ht="45">
      <c r="A189" s="54" t="s">
        <v>8</v>
      </c>
      <c r="B189" s="54" t="s">
        <v>259</v>
      </c>
      <c r="C189" s="54" t="s">
        <v>262</v>
      </c>
      <c r="D189" s="8"/>
      <c r="E189" s="8"/>
      <c r="F189" s="8"/>
      <c r="G189" s="8"/>
      <c r="H189" s="57">
        <v>148</v>
      </c>
      <c r="I189" s="26" t="s">
        <v>46</v>
      </c>
      <c r="J189" s="37" t="s">
        <v>347</v>
      </c>
      <c r="K189" s="3" t="s">
        <v>561</v>
      </c>
      <c r="L189" s="58">
        <v>-0.5</v>
      </c>
      <c r="M189" s="58">
        <v>1</v>
      </c>
      <c r="N189" s="58">
        <v>0.02</v>
      </c>
      <c r="O189" s="168" t="s">
        <v>263</v>
      </c>
      <c r="P189" s="147" t="s">
        <v>1657</v>
      </c>
      <c r="Q189" s="26" t="s">
        <v>1942</v>
      </c>
      <c r="R189" s="112" t="s">
        <v>265</v>
      </c>
      <c r="S189" s="154" t="s">
        <v>1658</v>
      </c>
      <c r="T189" s="8"/>
    </row>
    <row r="190" spans="1:20" s="2" customFormat="1" ht="45">
      <c r="A190" s="54" t="s">
        <v>8</v>
      </c>
      <c r="B190" s="54" t="s">
        <v>260</v>
      </c>
      <c r="C190" s="54" t="s">
        <v>261</v>
      </c>
      <c r="D190" s="26" t="s">
        <v>455</v>
      </c>
      <c r="E190" s="26"/>
      <c r="F190" s="26" t="s">
        <v>454</v>
      </c>
      <c r="G190" s="8"/>
      <c r="H190" s="57">
        <v>149</v>
      </c>
      <c r="I190" s="26" t="s">
        <v>46</v>
      </c>
      <c r="J190" s="37" t="s">
        <v>347</v>
      </c>
      <c r="K190" s="3" t="s">
        <v>560</v>
      </c>
      <c r="L190" s="58">
        <v>-0.5</v>
      </c>
      <c r="M190" s="58">
        <v>1</v>
      </c>
      <c r="N190" s="58">
        <v>0.02</v>
      </c>
      <c r="O190" s="168" t="s">
        <v>264</v>
      </c>
      <c r="P190" s="147" t="s">
        <v>1659</v>
      </c>
      <c r="Q190" s="26" t="s">
        <v>1943</v>
      </c>
      <c r="R190" s="112" t="s">
        <v>265</v>
      </c>
      <c r="S190" s="154" t="s">
        <v>1658</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797</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1257</v>
      </c>
      <c r="E203" s="26"/>
      <c r="F203" s="8" t="s">
        <v>908</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1258</v>
      </c>
      <c r="E204" s="26"/>
      <c r="F204" s="8" t="s">
        <v>1061</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1259</v>
      </c>
      <c r="E205" s="26"/>
      <c r="F205" s="8" t="s">
        <v>910</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559</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558</v>
      </c>
      <c r="L207" s="215">
        <v>0</v>
      </c>
      <c r="M207" s="128">
        <v>1</v>
      </c>
      <c r="N207" s="128">
        <v>0.01</v>
      </c>
      <c r="O207" s="167" t="s">
        <v>36</v>
      </c>
      <c r="P207" s="147" t="s">
        <v>1660</v>
      </c>
      <c r="Q207" s="26" t="s">
        <v>1944</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557</v>
      </c>
      <c r="L208" s="5">
        <v>0</v>
      </c>
      <c r="M208" s="141">
        <v>3500</v>
      </c>
      <c r="N208" s="141">
        <v>100</v>
      </c>
      <c r="O208" s="167" t="s">
        <v>206</v>
      </c>
      <c r="P208" s="147" t="s">
        <v>1709</v>
      </c>
      <c r="Q208" s="26" t="s">
        <v>1945</v>
      </c>
      <c r="R208" s="112" t="s">
        <v>219</v>
      </c>
      <c r="S208" s="143" t="s">
        <v>1946</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1708</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1661</v>
      </c>
      <c r="Q210" s="26" t="s">
        <v>1945</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1707</v>
      </c>
      <c r="Q215" s="26" t="s">
        <v>1945</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797</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1706</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1705</v>
      </c>
      <c r="Q218" s="26" t="s">
        <v>1945</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1257</v>
      </c>
      <c r="E221" s="26"/>
      <c r="F221" s="8" t="s">
        <v>908</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1258</v>
      </c>
      <c r="E222" s="26"/>
      <c r="F222" s="8" t="s">
        <v>1061</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1259</v>
      </c>
      <c r="E223" s="26"/>
      <c r="F223" s="8" t="s">
        <v>910</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1612</v>
      </c>
      <c r="D224" s="26"/>
      <c r="E224" s="26"/>
      <c r="F224" s="26"/>
      <c r="G224" s="26"/>
      <c r="H224" s="164">
        <v>33</v>
      </c>
      <c r="I224" s="26" t="s">
        <v>46</v>
      </c>
      <c r="J224" s="38" t="s">
        <v>19</v>
      </c>
      <c r="K224" s="3" t="s">
        <v>556</v>
      </c>
      <c r="L224" s="215">
        <v>0</v>
      </c>
      <c r="M224" s="215">
        <v>1</v>
      </c>
      <c r="N224" s="33">
        <v>0.01</v>
      </c>
      <c r="O224" s="167" t="s">
        <v>36</v>
      </c>
      <c r="P224" s="147" t="s">
        <v>2072</v>
      </c>
      <c r="Q224" s="26" t="s">
        <v>1947</v>
      </c>
      <c r="R224" s="112" t="s">
        <v>220</v>
      </c>
      <c r="S224" s="143" t="s">
        <v>1948</v>
      </c>
      <c r="T224" s="26"/>
    </row>
    <row r="225" spans="1:20" ht="75">
      <c r="A225" s="53" t="s">
        <v>8</v>
      </c>
      <c r="B225" s="53" t="s">
        <v>140</v>
      </c>
      <c r="C225" s="53" t="s">
        <v>271</v>
      </c>
      <c r="D225" s="26"/>
      <c r="E225" s="26"/>
      <c r="F225" s="26"/>
      <c r="G225" s="26"/>
      <c r="H225" s="164">
        <v>34</v>
      </c>
      <c r="I225" s="26" t="s">
        <v>46</v>
      </c>
      <c r="J225" s="38" t="s">
        <v>140</v>
      </c>
      <c r="K225" s="3" t="s">
        <v>555</v>
      </c>
      <c r="L225" s="215">
        <v>0</v>
      </c>
      <c r="M225" s="215">
        <f>ROUND(MaxBoundCalculations!B181,2)</f>
        <v>1.1299999999999999</v>
      </c>
      <c r="N225" s="215">
        <v>0.01</v>
      </c>
      <c r="O225" s="167" t="s">
        <v>141</v>
      </c>
      <c r="P225" s="147" t="s">
        <v>1662</v>
      </c>
      <c r="Q225" s="26" t="s">
        <v>1949</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797</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1663</v>
      </c>
      <c r="Q238" s="161" t="s">
        <v>1950</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1257</v>
      </c>
      <c r="E239" s="26"/>
      <c r="F239" s="8" t="s">
        <v>908</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1258</v>
      </c>
      <c r="E240" s="26"/>
      <c r="F240" s="8" t="s">
        <v>1061</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1259</v>
      </c>
      <c r="E241" s="26"/>
      <c r="F241" s="8" t="s">
        <v>910</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554</v>
      </c>
      <c r="L242" s="3"/>
      <c r="M242" s="3"/>
      <c r="N242" s="3"/>
      <c r="O242" s="167"/>
      <c r="P242" s="143"/>
      <c r="Q242" s="28"/>
      <c r="R242" s="112"/>
      <c r="S242" s="158"/>
      <c r="T242" s="28"/>
    </row>
    <row r="243" spans="1:20" s="4" customFormat="1" ht="90">
      <c r="A243" s="53" t="s">
        <v>8</v>
      </c>
      <c r="B243" s="53" t="s">
        <v>519</v>
      </c>
      <c r="C243" s="53" t="s">
        <v>518</v>
      </c>
      <c r="D243" s="8"/>
      <c r="E243" s="28"/>
      <c r="F243" s="8"/>
      <c r="G243" s="28"/>
      <c r="H243" s="164">
        <v>35</v>
      </c>
      <c r="I243" s="8" t="s">
        <v>47</v>
      </c>
      <c r="J243" s="38" t="s">
        <v>520</v>
      </c>
      <c r="K243" s="138"/>
      <c r="L243" s="215">
        <v>0</v>
      </c>
      <c r="M243" s="3">
        <v>20</v>
      </c>
      <c r="N243" s="3">
        <v>1</v>
      </c>
      <c r="O243" s="168" t="s">
        <v>138</v>
      </c>
      <c r="P243" s="143" t="s">
        <v>1342</v>
      </c>
      <c r="Q243" s="26" t="s">
        <v>1950</v>
      </c>
      <c r="R243" s="112" t="s">
        <v>521</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553</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874</v>
      </c>
      <c r="Q247" s="8" t="s">
        <v>1951</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875</v>
      </c>
      <c r="Q258" s="8" t="s">
        <v>1951</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876</v>
      </c>
      <c r="Q261" s="8" t="s">
        <v>1951</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578</v>
      </c>
      <c r="Q279" s="8" t="s">
        <v>1951</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1257</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1257</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1257</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1258</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1258</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1258</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1259</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1259</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1259</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675</v>
      </c>
      <c r="C289" s="29" t="s">
        <v>676</v>
      </c>
      <c r="D289" s="8" t="s">
        <v>456</v>
      </c>
      <c r="E289" s="8"/>
      <c r="F289" s="8" t="s">
        <v>459</v>
      </c>
      <c r="G289" s="8"/>
      <c r="H289" s="57">
        <v>194</v>
      </c>
      <c r="I289" s="8" t="s">
        <v>46</v>
      </c>
      <c r="J289" s="29" t="s">
        <v>675</v>
      </c>
      <c r="K289" s="2" t="s">
        <v>677</v>
      </c>
      <c r="L289" s="58">
        <v>0</v>
      </c>
      <c r="M289" s="58">
        <v>0.9</v>
      </c>
      <c r="N289" s="58">
        <v>0.01</v>
      </c>
      <c r="O289" s="168" t="s">
        <v>678</v>
      </c>
      <c r="P289" s="154" t="s">
        <v>679</v>
      </c>
      <c r="Q289" s="8" t="s">
        <v>1952</v>
      </c>
      <c r="R289" s="112" t="s">
        <v>739</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680</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681</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552</v>
      </c>
      <c r="L292" s="58">
        <v>0</v>
      </c>
      <c r="M292" s="58">
        <v>0.4</v>
      </c>
      <c r="N292" s="58">
        <v>0.01</v>
      </c>
      <c r="O292" s="168" t="s">
        <v>242</v>
      </c>
      <c r="P292" s="143" t="s">
        <v>579</v>
      </c>
      <c r="Q292" s="8" t="s">
        <v>1953</v>
      </c>
      <c r="R292" s="112" t="s">
        <v>243</v>
      </c>
      <c r="S292" s="154" t="s">
        <v>299</v>
      </c>
      <c r="T292" s="8"/>
    </row>
    <row r="293" spans="1:20" s="2" customFormat="1" ht="45">
      <c r="A293" s="54" t="s">
        <v>8</v>
      </c>
      <c r="B293" s="53" t="s">
        <v>1304</v>
      </c>
      <c r="C293" s="54" t="s">
        <v>1306</v>
      </c>
      <c r="D293" s="26" t="s">
        <v>455</v>
      </c>
      <c r="E293" s="26"/>
      <c r="F293" s="8" t="s">
        <v>454</v>
      </c>
      <c r="G293" s="8"/>
      <c r="H293" s="57">
        <v>691</v>
      </c>
      <c r="I293" s="8" t="s">
        <v>47</v>
      </c>
      <c r="J293" s="53" t="s">
        <v>1304</v>
      </c>
      <c r="K293" s="3" t="s">
        <v>1307</v>
      </c>
      <c r="L293" s="58">
        <v>0</v>
      </c>
      <c r="M293" s="58">
        <v>1</v>
      </c>
      <c r="N293" s="58">
        <v>0.01</v>
      </c>
      <c r="O293" s="168" t="s">
        <v>1308</v>
      </c>
      <c r="P293" s="143"/>
      <c r="Q293" s="26" t="s">
        <v>1954</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1664</v>
      </c>
      <c r="Q295" s="46" t="str">
        <f t="shared" si="75"/>
        <v>electricity-sector-main.html=subsidies</v>
      </c>
      <c r="R295" s="161"/>
      <c r="S295" s="162" t="s">
        <v>1311</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1665</v>
      </c>
      <c r="Q297" s="46" t="str">
        <f t="shared" si="75"/>
        <v>electricity-sector-main.html=subsidies</v>
      </c>
      <c r="R297" s="161"/>
      <c r="S297" s="162" t="s">
        <v>1310</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1666</v>
      </c>
      <c r="Q298" s="46" t="str">
        <f t="shared" si="75"/>
        <v>electricity-sector-main.html=subsidies</v>
      </c>
      <c r="R298" s="161"/>
      <c r="S298" s="162" t="s">
        <v>1310</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1667</v>
      </c>
      <c r="Q299" s="46" t="str">
        <f t="shared" si="75"/>
        <v>electricity-sector-main.html=subsidies</v>
      </c>
      <c r="R299" s="161"/>
      <c r="S299" s="162" t="s">
        <v>1310</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1668</v>
      </c>
      <c r="Q300" s="46" t="str">
        <f t="shared" si="75"/>
        <v>electricity-sector-main.html=subsidies</v>
      </c>
      <c r="R300" s="161"/>
      <c r="S300" s="162" t="s">
        <v>1309</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1669</v>
      </c>
      <c r="Q302" s="46" t="str">
        <f t="shared" si="75"/>
        <v>electricity-sector-main.html=subsidies</v>
      </c>
      <c r="R302" s="161"/>
      <c r="S302" s="162" t="s">
        <v>1310</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1257</v>
      </c>
      <c r="E303" s="26"/>
      <c r="F303" s="8" t="s">
        <v>908</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1258</v>
      </c>
      <c r="E304" s="26"/>
      <c r="F304" s="8" t="s">
        <v>1061</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1259</v>
      </c>
      <c r="E305" s="26"/>
      <c r="F305" s="8" t="s">
        <v>910</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1305</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1670</v>
      </c>
      <c r="Q308" s="26" t="s">
        <v>1954</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1671</v>
      </c>
      <c r="Q310" s="26" t="s">
        <v>1954</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1672</v>
      </c>
      <c r="Q311" s="26" t="s">
        <v>1954</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1673</v>
      </c>
      <c r="Q312" s="26" t="s">
        <v>1954</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1674</v>
      </c>
      <c r="Q313" s="26" t="s">
        <v>1954</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1675</v>
      </c>
      <c r="Q315" s="26" t="s">
        <v>1954</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1257</v>
      </c>
      <c r="E316" s="26"/>
      <c r="F316" s="8" t="s">
        <v>908</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1258</v>
      </c>
      <c r="E317" s="26"/>
      <c r="F317" s="8" t="s">
        <v>1061</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1259</v>
      </c>
      <c r="E318" s="26"/>
      <c r="F318" s="8" t="s">
        <v>910</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1286</v>
      </c>
      <c r="D319" s="26"/>
      <c r="E319" s="26"/>
      <c r="F319" s="26"/>
      <c r="G319" s="26"/>
      <c r="H319" s="164">
        <v>43</v>
      </c>
      <c r="I319" s="26" t="s">
        <v>46</v>
      </c>
      <c r="J319" s="38" t="s">
        <v>21</v>
      </c>
      <c r="K319" s="3" t="s">
        <v>1287</v>
      </c>
      <c r="L319" s="215">
        <v>0</v>
      </c>
      <c r="M319" s="128">
        <v>1</v>
      </c>
      <c r="N319" s="128">
        <v>0.01</v>
      </c>
      <c r="O319" s="167" t="s">
        <v>36</v>
      </c>
      <c r="P319" s="143" t="s">
        <v>750</v>
      </c>
      <c r="Q319" s="26" t="s">
        <v>1955</v>
      </c>
      <c r="R319" s="112" t="s">
        <v>223</v>
      </c>
      <c r="S319" s="143" t="s">
        <v>751</v>
      </c>
      <c r="T319" s="26"/>
    </row>
    <row r="320" spans="1:20" s="4" customFormat="1" ht="45">
      <c r="A320" s="53" t="s">
        <v>9</v>
      </c>
      <c r="B320" s="53" t="s">
        <v>25</v>
      </c>
      <c r="C320" s="53" t="s">
        <v>273</v>
      </c>
      <c r="D320" s="26"/>
      <c r="E320" s="26"/>
      <c r="F320" s="26"/>
      <c r="G320" s="26"/>
      <c r="H320" s="164">
        <v>44</v>
      </c>
      <c r="I320" s="26" t="s">
        <v>47</v>
      </c>
      <c r="J320" s="38" t="s">
        <v>25</v>
      </c>
      <c r="K320" s="3" t="s">
        <v>550</v>
      </c>
      <c r="L320" s="215">
        <v>0</v>
      </c>
      <c r="M320" s="128">
        <v>1</v>
      </c>
      <c r="N320" s="128">
        <v>0.01</v>
      </c>
      <c r="O320" s="167" t="s">
        <v>36</v>
      </c>
      <c r="P320" s="143" t="s">
        <v>580</v>
      </c>
      <c r="Q320" s="26" t="s">
        <v>1956</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549</v>
      </c>
      <c r="L321" s="215">
        <v>0</v>
      </c>
      <c r="M321" s="128">
        <v>1</v>
      </c>
      <c r="N321" s="128">
        <v>0.01</v>
      </c>
      <c r="O321" s="167" t="s">
        <v>36</v>
      </c>
      <c r="P321" s="143" t="s">
        <v>581</v>
      </c>
      <c r="Q321" s="26" t="s">
        <v>1957</v>
      </c>
      <c r="R321" s="112" t="s">
        <v>225</v>
      </c>
      <c r="S321" s="143" t="s">
        <v>170</v>
      </c>
      <c r="T321" s="28"/>
    </row>
    <row r="322" spans="1:20" s="4" customFormat="1" ht="75">
      <c r="A322" s="3" t="s">
        <v>9</v>
      </c>
      <c r="B322" s="3" t="s">
        <v>108</v>
      </c>
      <c r="C322" s="3" t="s">
        <v>274</v>
      </c>
      <c r="D322" s="167" t="s">
        <v>142</v>
      </c>
      <c r="E322" s="167" t="s">
        <v>762</v>
      </c>
      <c r="F322" s="168" t="s">
        <v>776</v>
      </c>
      <c r="G322" s="167" t="s">
        <v>768</v>
      </c>
      <c r="H322" s="165">
        <v>756</v>
      </c>
      <c r="I322" s="167" t="s">
        <v>46</v>
      </c>
      <c r="J322" s="3" t="s">
        <v>108</v>
      </c>
      <c r="K322" s="3" t="s">
        <v>548</v>
      </c>
      <c r="L322" s="128">
        <v>0</v>
      </c>
      <c r="M322" s="128">
        <f>ROUND(MaxBoundCalculations!B189,2)</f>
        <v>0.33</v>
      </c>
      <c r="N322" s="128">
        <v>0.01</v>
      </c>
      <c r="O322" s="167" t="s">
        <v>33</v>
      </c>
      <c r="P322" s="167" t="s">
        <v>1715</v>
      </c>
      <c r="Q322" s="167" t="s">
        <v>1958</v>
      </c>
      <c r="R322" s="169" t="s">
        <v>226</v>
      </c>
      <c r="S322" s="168" t="s">
        <v>514</v>
      </c>
      <c r="T322" s="168" t="s">
        <v>514</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763</v>
      </c>
      <c r="F323" s="168" t="s">
        <v>776</v>
      </c>
      <c r="G323" s="167" t="s">
        <v>771</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764</v>
      </c>
      <c r="F324" s="168" t="s">
        <v>776</v>
      </c>
      <c r="G324" s="167" t="s">
        <v>772</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765</v>
      </c>
      <c r="F325" s="168" t="s">
        <v>776</v>
      </c>
      <c r="G325" s="167" t="s">
        <v>769</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766</v>
      </c>
      <c r="F326" s="168" t="s">
        <v>776</v>
      </c>
      <c r="G326" s="167" t="s">
        <v>770</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767</v>
      </c>
      <c r="F327" s="168" t="s">
        <v>776</v>
      </c>
      <c r="G327" s="167" t="s">
        <v>773</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1199</v>
      </c>
      <c r="F328" s="168" t="s">
        <v>776</v>
      </c>
      <c r="G328" s="167" t="s">
        <v>1202</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1200</v>
      </c>
      <c r="F329" s="168" t="s">
        <v>776</v>
      </c>
      <c r="G329" s="167" t="s">
        <v>1204</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1201</v>
      </c>
      <c r="F330" s="168" t="s">
        <v>776</v>
      </c>
      <c r="G330" s="167" t="s">
        <v>1205</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1198</v>
      </c>
      <c r="F331" s="168" t="s">
        <v>776</v>
      </c>
      <c r="G331" s="167" t="s">
        <v>1203</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762</v>
      </c>
      <c r="F332" s="168" t="s">
        <v>777</v>
      </c>
      <c r="G332" s="167" t="s">
        <v>768</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763</v>
      </c>
      <c r="F333" s="168" t="s">
        <v>777</v>
      </c>
      <c r="G333" s="167" t="s">
        <v>771</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764</v>
      </c>
      <c r="F334" s="168" t="s">
        <v>777</v>
      </c>
      <c r="G334" s="167" t="s">
        <v>772</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765</v>
      </c>
      <c r="F335" s="168" t="s">
        <v>777</v>
      </c>
      <c r="G335" s="167" t="s">
        <v>769</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766</v>
      </c>
      <c r="F336" s="168" t="s">
        <v>777</v>
      </c>
      <c r="G336" s="167" t="s">
        <v>770</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767</v>
      </c>
      <c r="F337" s="168" t="s">
        <v>777</v>
      </c>
      <c r="G337" s="167" t="s">
        <v>773</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1199</v>
      </c>
      <c r="F338" s="168" t="s">
        <v>777</v>
      </c>
      <c r="G338" s="167" t="s">
        <v>1202</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1200</v>
      </c>
      <c r="F339" s="168" t="s">
        <v>777</v>
      </c>
      <c r="G339" s="167" t="s">
        <v>1204</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1201</v>
      </c>
      <c r="F340" s="168" t="s">
        <v>777</v>
      </c>
      <c r="G340" s="167" t="s">
        <v>1205</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1198</v>
      </c>
      <c r="F341" s="168" t="s">
        <v>777</v>
      </c>
      <c r="G341" s="167" t="s">
        <v>1203</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762</v>
      </c>
      <c r="F342" s="168" t="s">
        <v>778</v>
      </c>
      <c r="G342" s="167" t="s">
        <v>768</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763</v>
      </c>
      <c r="F343" s="168" t="s">
        <v>778</v>
      </c>
      <c r="G343" s="167" t="s">
        <v>771</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764</v>
      </c>
      <c r="F344" s="168" t="s">
        <v>778</v>
      </c>
      <c r="G344" s="167" t="s">
        <v>772</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765</v>
      </c>
      <c r="F345" s="168" t="s">
        <v>778</v>
      </c>
      <c r="G345" s="167" t="s">
        <v>769</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766</v>
      </c>
      <c r="F346" s="168" t="s">
        <v>778</v>
      </c>
      <c r="G346" s="167" t="s">
        <v>770</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767</v>
      </c>
      <c r="F347" s="168" t="s">
        <v>778</v>
      </c>
      <c r="G347" s="167" t="s">
        <v>773</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1199</v>
      </c>
      <c r="F348" s="168" t="s">
        <v>778</v>
      </c>
      <c r="G348" s="167" t="s">
        <v>1202</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1200</v>
      </c>
      <c r="F349" s="168" t="s">
        <v>778</v>
      </c>
      <c r="G349" s="167" t="s">
        <v>1204</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1201</v>
      </c>
      <c r="F350" s="168" t="s">
        <v>778</v>
      </c>
      <c r="G350" s="167" t="s">
        <v>1205</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1198</v>
      </c>
      <c r="F351" s="168" t="s">
        <v>778</v>
      </c>
      <c r="G351" s="167" t="s">
        <v>1203</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762</v>
      </c>
      <c r="F352" s="168" t="s">
        <v>779</v>
      </c>
      <c r="G352" s="167" t="s">
        <v>768</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763</v>
      </c>
      <c r="F353" s="168" t="s">
        <v>779</v>
      </c>
      <c r="G353" s="167" t="s">
        <v>771</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764</v>
      </c>
      <c r="F354" s="168" t="s">
        <v>779</v>
      </c>
      <c r="G354" s="167" t="s">
        <v>772</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765</v>
      </c>
      <c r="F355" s="168" t="s">
        <v>779</v>
      </c>
      <c r="G355" s="167" t="s">
        <v>769</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766</v>
      </c>
      <c r="F356" s="168" t="s">
        <v>779</v>
      </c>
      <c r="G356" s="167" t="s">
        <v>770</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767</v>
      </c>
      <c r="F357" s="168" t="s">
        <v>779</v>
      </c>
      <c r="G357" s="167" t="s">
        <v>773</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1199</v>
      </c>
      <c r="F358" s="168" t="s">
        <v>779</v>
      </c>
      <c r="G358" s="167" t="s">
        <v>1202</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1200</v>
      </c>
      <c r="F359" s="168" t="s">
        <v>779</v>
      </c>
      <c r="G359" s="167" t="s">
        <v>1204</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1201</v>
      </c>
      <c r="F360" s="168" t="s">
        <v>779</v>
      </c>
      <c r="G360" s="167" t="s">
        <v>1205</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1198</v>
      </c>
      <c r="F361" s="168" t="s">
        <v>779</v>
      </c>
      <c r="G361" s="167" t="s">
        <v>1203</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850</v>
      </c>
      <c r="E362" s="167" t="s">
        <v>762</v>
      </c>
      <c r="F362" s="167" t="s">
        <v>1279</v>
      </c>
      <c r="G362" s="167" t="s">
        <v>768</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850</v>
      </c>
      <c r="E363" s="167" t="s">
        <v>763</v>
      </c>
      <c r="F363" s="167" t="s">
        <v>1279</v>
      </c>
      <c r="G363" s="167" t="s">
        <v>771</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850</v>
      </c>
      <c r="E364" s="167" t="s">
        <v>764</v>
      </c>
      <c r="F364" s="167" t="s">
        <v>1279</v>
      </c>
      <c r="G364" s="167" t="s">
        <v>772</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850</v>
      </c>
      <c r="E365" s="167" t="s">
        <v>765</v>
      </c>
      <c r="F365" s="167" t="s">
        <v>1279</v>
      </c>
      <c r="G365" s="167" t="s">
        <v>769</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850</v>
      </c>
      <c r="E366" s="167" t="s">
        <v>766</v>
      </c>
      <c r="F366" s="167" t="s">
        <v>1279</v>
      </c>
      <c r="G366" s="167" t="s">
        <v>770</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850</v>
      </c>
      <c r="E367" s="167" t="s">
        <v>767</v>
      </c>
      <c r="F367" s="167" t="s">
        <v>1279</v>
      </c>
      <c r="G367" s="167" t="s">
        <v>773</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850</v>
      </c>
      <c r="E368" s="167" t="s">
        <v>1199</v>
      </c>
      <c r="F368" s="167" t="s">
        <v>1279</v>
      </c>
      <c r="G368" s="167" t="s">
        <v>1202</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850</v>
      </c>
      <c r="E369" s="167" t="s">
        <v>1200</v>
      </c>
      <c r="F369" s="167" t="s">
        <v>1279</v>
      </c>
      <c r="G369" s="167" t="s">
        <v>1204</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850</v>
      </c>
      <c r="E370" s="167" t="s">
        <v>1201</v>
      </c>
      <c r="F370" s="167" t="s">
        <v>1279</v>
      </c>
      <c r="G370" s="167" t="s">
        <v>1205</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850</v>
      </c>
      <c r="E371" s="167" t="s">
        <v>1198</v>
      </c>
      <c r="F371" s="167" t="s">
        <v>1279</v>
      </c>
      <c r="G371" s="167" t="s">
        <v>1203</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762</v>
      </c>
      <c r="F372" s="168" t="s">
        <v>849</v>
      </c>
      <c r="G372" s="167" t="s">
        <v>768</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763</v>
      </c>
      <c r="F373" s="168" t="s">
        <v>849</v>
      </c>
      <c r="G373" s="167" t="s">
        <v>771</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764</v>
      </c>
      <c r="F374" s="168" t="s">
        <v>849</v>
      </c>
      <c r="G374" s="167" t="s">
        <v>772</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765</v>
      </c>
      <c r="F375" s="168" t="s">
        <v>849</v>
      </c>
      <c r="G375" s="167" t="s">
        <v>769</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766</v>
      </c>
      <c r="F376" s="168" t="s">
        <v>849</v>
      </c>
      <c r="G376" s="167" t="s">
        <v>770</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767</v>
      </c>
      <c r="F377" s="168" t="s">
        <v>849</v>
      </c>
      <c r="G377" s="167" t="s">
        <v>773</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1199</v>
      </c>
      <c r="F378" s="168" t="s">
        <v>849</v>
      </c>
      <c r="G378" s="167" t="s">
        <v>1202</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1200</v>
      </c>
      <c r="F379" s="168" t="s">
        <v>849</v>
      </c>
      <c r="G379" s="167" t="s">
        <v>1204</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1201</v>
      </c>
      <c r="F380" s="168" t="s">
        <v>849</v>
      </c>
      <c r="G380" s="167" t="s">
        <v>1205</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1198</v>
      </c>
      <c r="F381" s="168" t="s">
        <v>849</v>
      </c>
      <c r="G381" s="167" t="s">
        <v>1203</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762</v>
      </c>
      <c r="F382" s="168" t="s">
        <v>149</v>
      </c>
      <c r="G382" s="167" t="s">
        <v>768</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763</v>
      </c>
      <c r="F383" s="168" t="s">
        <v>149</v>
      </c>
      <c r="G383" s="167" t="s">
        <v>771</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764</v>
      </c>
      <c r="F384" s="168" t="s">
        <v>149</v>
      </c>
      <c r="G384" s="167" t="s">
        <v>772</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765</v>
      </c>
      <c r="F385" s="168" t="s">
        <v>149</v>
      </c>
      <c r="G385" s="167" t="s">
        <v>769</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766</v>
      </c>
      <c r="F386" s="168" t="s">
        <v>149</v>
      </c>
      <c r="G386" s="167" t="s">
        <v>770</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767</v>
      </c>
      <c r="F387" s="168" t="s">
        <v>149</v>
      </c>
      <c r="G387" s="167" t="s">
        <v>773</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1199</v>
      </c>
      <c r="F388" s="168" t="s">
        <v>149</v>
      </c>
      <c r="G388" s="167" t="s">
        <v>1202</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1200</v>
      </c>
      <c r="F389" s="168" t="s">
        <v>149</v>
      </c>
      <c r="G389" s="167" t="s">
        <v>1204</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1201</v>
      </c>
      <c r="F390" s="168" t="s">
        <v>149</v>
      </c>
      <c r="G390" s="167" t="s">
        <v>1205</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1198</v>
      </c>
      <c r="F391" s="168" t="s">
        <v>149</v>
      </c>
      <c r="G391" s="167" t="s">
        <v>1203</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762</v>
      </c>
      <c r="F392" s="168" t="s">
        <v>150</v>
      </c>
      <c r="G392" s="167" t="s">
        <v>768</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763</v>
      </c>
      <c r="F393" s="168" t="s">
        <v>150</v>
      </c>
      <c r="G393" s="167" t="s">
        <v>771</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764</v>
      </c>
      <c r="F394" s="168" t="s">
        <v>150</v>
      </c>
      <c r="G394" s="167" t="s">
        <v>772</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765</v>
      </c>
      <c r="F395" s="168" t="s">
        <v>150</v>
      </c>
      <c r="G395" s="167" t="s">
        <v>769</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766</v>
      </c>
      <c r="F396" s="168" t="s">
        <v>150</v>
      </c>
      <c r="G396" s="167" t="s">
        <v>770</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767</v>
      </c>
      <c r="F397" s="168" t="s">
        <v>150</v>
      </c>
      <c r="G397" s="167" t="s">
        <v>773</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1199</v>
      </c>
      <c r="F398" s="168" t="s">
        <v>150</v>
      </c>
      <c r="G398" s="167" t="s">
        <v>1202</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1200</v>
      </c>
      <c r="F399" s="168" t="s">
        <v>150</v>
      </c>
      <c r="G399" s="167" t="s">
        <v>1204</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1201</v>
      </c>
      <c r="F400" s="168" t="s">
        <v>150</v>
      </c>
      <c r="G400" s="167" t="s">
        <v>1205</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1198</v>
      </c>
      <c r="F401" s="168" t="s">
        <v>150</v>
      </c>
      <c r="G401" s="167" t="s">
        <v>1203</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547</v>
      </c>
      <c r="L402" s="215">
        <v>0</v>
      </c>
      <c r="M402" s="128">
        <v>1</v>
      </c>
      <c r="N402" s="128">
        <v>0.01</v>
      </c>
      <c r="O402" s="167" t="s">
        <v>36</v>
      </c>
      <c r="P402" s="143" t="s">
        <v>582</v>
      </c>
      <c r="Q402" s="26" t="s">
        <v>1959</v>
      </c>
      <c r="R402" s="112" t="s">
        <v>227</v>
      </c>
      <c r="S402" s="143" t="s">
        <v>170</v>
      </c>
      <c r="T402" s="28"/>
    </row>
    <row r="403" spans="1:20" ht="30">
      <c r="A403" s="53" t="s">
        <v>9</v>
      </c>
      <c r="B403" s="53" t="s">
        <v>1178</v>
      </c>
      <c r="C403" s="53" t="s">
        <v>761</v>
      </c>
      <c r="D403" s="26" t="s">
        <v>142</v>
      </c>
      <c r="E403" s="26" t="s">
        <v>762</v>
      </c>
      <c r="F403" s="8" t="s">
        <v>776</v>
      </c>
      <c r="G403" s="26" t="s">
        <v>768</v>
      </c>
      <c r="H403" s="164">
        <v>381</v>
      </c>
      <c r="I403" s="26" t="s">
        <v>47</v>
      </c>
      <c r="J403" s="53" t="s">
        <v>1178</v>
      </c>
      <c r="K403" s="3" t="s">
        <v>775</v>
      </c>
      <c r="L403" s="215">
        <v>0</v>
      </c>
      <c r="M403" s="215">
        <v>1</v>
      </c>
      <c r="N403" s="128">
        <v>0.01</v>
      </c>
      <c r="O403" s="167" t="s">
        <v>774</v>
      </c>
      <c r="P403" s="148"/>
      <c r="Q403" s="26" t="s">
        <v>1960</v>
      </c>
      <c r="R403" s="112" t="s">
        <v>1195</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763</v>
      </c>
      <c r="F404" s="8" t="s">
        <v>776</v>
      </c>
      <c r="G404" s="26" t="s">
        <v>771</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1537</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764</v>
      </c>
      <c r="F405" s="8" t="s">
        <v>776</v>
      </c>
      <c r="G405" s="26" t="s">
        <v>772</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1538</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765</v>
      </c>
      <c r="F406" s="8" t="s">
        <v>776</v>
      </c>
      <c r="G406" s="26" t="s">
        <v>769</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1539</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766</v>
      </c>
      <c r="F407" s="8" t="s">
        <v>776</v>
      </c>
      <c r="G407" s="26" t="s">
        <v>770</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1540</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767</v>
      </c>
      <c r="F408" s="8" t="s">
        <v>776</v>
      </c>
      <c r="G408" s="26" t="s">
        <v>773</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1199</v>
      </c>
      <c r="F409" s="8" t="s">
        <v>776</v>
      </c>
      <c r="G409" s="26" t="s">
        <v>1202</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1200</v>
      </c>
      <c r="F410" s="8" t="s">
        <v>776</v>
      </c>
      <c r="G410" s="26" t="s">
        <v>1204</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1541</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1201</v>
      </c>
      <c r="F411" s="8" t="s">
        <v>776</v>
      </c>
      <c r="G411" s="26" t="s">
        <v>1205</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1542</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1198</v>
      </c>
      <c r="F412" s="8" t="s">
        <v>776</v>
      </c>
      <c r="G412" s="26" t="s">
        <v>1203</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762</v>
      </c>
      <c r="F413" s="8" t="s">
        <v>777</v>
      </c>
      <c r="G413" s="26" t="s">
        <v>768</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763</v>
      </c>
      <c r="F414" s="8" t="s">
        <v>777</v>
      </c>
      <c r="G414" s="26" t="s">
        <v>771</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1543</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764</v>
      </c>
      <c r="F415" s="8" t="s">
        <v>777</v>
      </c>
      <c r="G415" s="26" t="s">
        <v>772</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1544</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765</v>
      </c>
      <c r="F416" s="8" t="s">
        <v>777</v>
      </c>
      <c r="G416" s="26" t="s">
        <v>769</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1545</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766</v>
      </c>
      <c r="F417" s="8" t="s">
        <v>777</v>
      </c>
      <c r="G417" s="26" t="s">
        <v>770</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767</v>
      </c>
      <c r="F418" s="8" t="s">
        <v>777</v>
      </c>
      <c r="G418" s="26" t="s">
        <v>773</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1199</v>
      </c>
      <c r="F419" s="8" t="s">
        <v>777</v>
      </c>
      <c r="G419" s="26" t="s">
        <v>1202</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1546</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1200</v>
      </c>
      <c r="F420" s="8" t="s">
        <v>777</v>
      </c>
      <c r="G420" s="26" t="s">
        <v>1204</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1201</v>
      </c>
      <c r="F421" s="8" t="s">
        <v>777</v>
      </c>
      <c r="G421" s="26" t="s">
        <v>1205</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1198</v>
      </c>
      <c r="F422" s="8" t="s">
        <v>777</v>
      </c>
      <c r="G422" s="26" t="s">
        <v>1203</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762</v>
      </c>
      <c r="F423" s="8" t="s">
        <v>778</v>
      </c>
      <c r="G423" s="26" t="s">
        <v>768</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763</v>
      </c>
      <c r="F424" s="8" t="s">
        <v>778</v>
      </c>
      <c r="G424" s="26" t="s">
        <v>771</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1547</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764</v>
      </c>
      <c r="F425" s="8" t="s">
        <v>778</v>
      </c>
      <c r="G425" s="26" t="s">
        <v>772</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1548</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765</v>
      </c>
      <c r="F426" s="8" t="s">
        <v>778</v>
      </c>
      <c r="G426" s="26" t="s">
        <v>769</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766</v>
      </c>
      <c r="F427" s="8" t="s">
        <v>778</v>
      </c>
      <c r="G427" s="26" t="s">
        <v>770</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1549</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767</v>
      </c>
      <c r="F428" s="8" t="s">
        <v>778</v>
      </c>
      <c r="G428" s="26" t="s">
        <v>773</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1199</v>
      </c>
      <c r="F429" s="8" t="s">
        <v>778</v>
      </c>
      <c r="G429" s="26" t="s">
        <v>1202</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1200</v>
      </c>
      <c r="F430" s="8" t="s">
        <v>778</v>
      </c>
      <c r="G430" s="26" t="s">
        <v>1204</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1550</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1201</v>
      </c>
      <c r="F431" s="8" t="s">
        <v>778</v>
      </c>
      <c r="G431" s="26" t="s">
        <v>1205</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1551</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1198</v>
      </c>
      <c r="F432" s="8" t="s">
        <v>778</v>
      </c>
      <c r="G432" s="26" t="s">
        <v>1203</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762</v>
      </c>
      <c r="F433" s="8" t="s">
        <v>779</v>
      </c>
      <c r="G433" s="26" t="s">
        <v>768</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763</v>
      </c>
      <c r="F434" s="8" t="s">
        <v>779</v>
      </c>
      <c r="G434" s="26" t="s">
        <v>771</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1552</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764</v>
      </c>
      <c r="F435" s="8" t="s">
        <v>779</v>
      </c>
      <c r="G435" s="26" t="s">
        <v>772</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1553</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765</v>
      </c>
      <c r="F436" s="8" t="s">
        <v>779</v>
      </c>
      <c r="G436" s="26" t="s">
        <v>769</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766</v>
      </c>
      <c r="F437" s="8" t="s">
        <v>779</v>
      </c>
      <c r="G437" s="26" t="s">
        <v>770</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1554</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767</v>
      </c>
      <c r="F438" s="8" t="s">
        <v>779</v>
      </c>
      <c r="G438" s="26" t="s">
        <v>773</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1199</v>
      </c>
      <c r="F439" s="8" t="s">
        <v>779</v>
      </c>
      <c r="G439" s="26" t="s">
        <v>1202</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1200</v>
      </c>
      <c r="F440" s="8" t="s">
        <v>779</v>
      </c>
      <c r="G440" s="26" t="s">
        <v>1204</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1555</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1201</v>
      </c>
      <c r="F441" s="8" t="s">
        <v>779</v>
      </c>
      <c r="G441" s="26" t="s">
        <v>1205</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1556</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1198</v>
      </c>
      <c r="F442" s="8" t="s">
        <v>779</v>
      </c>
      <c r="G442" s="26" t="s">
        <v>1203</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850</v>
      </c>
      <c r="E443" s="26" t="s">
        <v>762</v>
      </c>
      <c r="F443" s="26" t="s">
        <v>1279</v>
      </c>
      <c r="G443" s="26" t="s">
        <v>768</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850</v>
      </c>
      <c r="E444" s="26" t="s">
        <v>763</v>
      </c>
      <c r="F444" s="26" t="s">
        <v>1279</v>
      </c>
      <c r="G444" s="26" t="s">
        <v>771</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1557</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850</v>
      </c>
      <c r="E445" s="26" t="s">
        <v>764</v>
      </c>
      <c r="F445" s="26" t="s">
        <v>1279</v>
      </c>
      <c r="G445" s="26" t="s">
        <v>772</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1558</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850</v>
      </c>
      <c r="E446" s="26" t="s">
        <v>765</v>
      </c>
      <c r="F446" s="26" t="s">
        <v>1279</v>
      </c>
      <c r="G446" s="26" t="s">
        <v>769</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850</v>
      </c>
      <c r="E447" s="26" t="s">
        <v>766</v>
      </c>
      <c r="F447" s="26" t="s">
        <v>1279</v>
      </c>
      <c r="G447" s="26" t="s">
        <v>770</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1559</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850</v>
      </c>
      <c r="E448" s="26" t="s">
        <v>767</v>
      </c>
      <c r="F448" s="26" t="s">
        <v>1279</v>
      </c>
      <c r="G448" s="26" t="s">
        <v>773</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850</v>
      </c>
      <c r="E449" s="26" t="s">
        <v>1199</v>
      </c>
      <c r="F449" s="26" t="s">
        <v>1279</v>
      </c>
      <c r="G449" s="26" t="s">
        <v>1202</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850</v>
      </c>
      <c r="E450" s="26" t="s">
        <v>1200</v>
      </c>
      <c r="F450" s="26" t="s">
        <v>1279</v>
      </c>
      <c r="G450" s="26" t="s">
        <v>1204</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1560</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850</v>
      </c>
      <c r="E451" s="26" t="s">
        <v>1201</v>
      </c>
      <c r="F451" s="26" t="s">
        <v>1279</v>
      </c>
      <c r="G451" s="26" t="s">
        <v>1205</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850</v>
      </c>
      <c r="E452" s="26" t="s">
        <v>1198</v>
      </c>
      <c r="F452" s="26" t="s">
        <v>1279</v>
      </c>
      <c r="G452" s="26" t="s">
        <v>1203</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762</v>
      </c>
      <c r="F453" s="8" t="s">
        <v>849</v>
      </c>
      <c r="G453" s="26" t="s">
        <v>768</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763</v>
      </c>
      <c r="F454" s="8" t="s">
        <v>849</v>
      </c>
      <c r="G454" s="26" t="s">
        <v>771</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764</v>
      </c>
      <c r="F455" s="8" t="s">
        <v>849</v>
      </c>
      <c r="G455" s="26" t="s">
        <v>772</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765</v>
      </c>
      <c r="F456" s="8" t="s">
        <v>849</v>
      </c>
      <c r="G456" s="26" t="s">
        <v>769</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766</v>
      </c>
      <c r="F457" s="8" t="s">
        <v>849</v>
      </c>
      <c r="G457" s="26" t="s">
        <v>770</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767</v>
      </c>
      <c r="F458" s="8" t="s">
        <v>849</v>
      </c>
      <c r="G458" s="26" t="s">
        <v>773</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1199</v>
      </c>
      <c r="F459" s="8" t="s">
        <v>849</v>
      </c>
      <c r="G459" s="26" t="s">
        <v>1202</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1200</v>
      </c>
      <c r="F460" s="8" t="s">
        <v>849</v>
      </c>
      <c r="G460" s="26" t="s">
        <v>1204</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1201</v>
      </c>
      <c r="F461" s="8" t="s">
        <v>849</v>
      </c>
      <c r="G461" s="26" t="s">
        <v>1205</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1198</v>
      </c>
      <c r="F462" s="8" t="s">
        <v>849</v>
      </c>
      <c r="G462" s="26" t="s">
        <v>1203</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762</v>
      </c>
      <c r="F463" s="8" t="s">
        <v>149</v>
      </c>
      <c r="G463" s="26" t="s">
        <v>768</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763</v>
      </c>
      <c r="F464" s="8" t="s">
        <v>149</v>
      </c>
      <c r="G464" s="26" t="s">
        <v>771</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764</v>
      </c>
      <c r="F465" s="8" t="s">
        <v>149</v>
      </c>
      <c r="G465" s="26" t="s">
        <v>772</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1561</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765</v>
      </c>
      <c r="F466" s="8" t="s">
        <v>149</v>
      </c>
      <c r="G466" s="26" t="s">
        <v>769</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766</v>
      </c>
      <c r="F467" s="8" t="s">
        <v>149</v>
      </c>
      <c r="G467" s="26" t="s">
        <v>770</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1562</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767</v>
      </c>
      <c r="F468" s="8" t="s">
        <v>149</v>
      </c>
      <c r="G468" s="26" t="s">
        <v>773</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1199</v>
      </c>
      <c r="F469" s="8" t="s">
        <v>149</v>
      </c>
      <c r="G469" s="26" t="s">
        <v>1202</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1200</v>
      </c>
      <c r="F470" s="8" t="s">
        <v>149</v>
      </c>
      <c r="G470" s="26" t="s">
        <v>1204</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1563</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1201</v>
      </c>
      <c r="F471" s="8" t="s">
        <v>149</v>
      </c>
      <c r="G471" s="26" t="s">
        <v>1205</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1564</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1198</v>
      </c>
      <c r="F472" s="8" t="s">
        <v>149</v>
      </c>
      <c r="G472" s="26" t="s">
        <v>1203</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762</v>
      </c>
      <c r="F473" s="8" t="s">
        <v>150</v>
      </c>
      <c r="G473" s="26" t="s">
        <v>768</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763</v>
      </c>
      <c r="F474" s="8" t="s">
        <v>150</v>
      </c>
      <c r="G474" s="26" t="s">
        <v>771</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1565</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764</v>
      </c>
      <c r="F475" s="8" t="s">
        <v>150</v>
      </c>
      <c r="G475" s="26" t="s">
        <v>772</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1566</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765</v>
      </c>
      <c r="F476" s="8" t="s">
        <v>150</v>
      </c>
      <c r="G476" s="26" t="s">
        <v>769</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766</v>
      </c>
      <c r="F477" s="8" t="s">
        <v>150</v>
      </c>
      <c r="G477" s="26" t="s">
        <v>770</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1567</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767</v>
      </c>
      <c r="F478" s="8" t="s">
        <v>150</v>
      </c>
      <c r="G478" s="26" t="s">
        <v>773</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1199</v>
      </c>
      <c r="F479" s="8" t="s">
        <v>150</v>
      </c>
      <c r="G479" s="26" t="s">
        <v>1202</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1200</v>
      </c>
      <c r="F480" s="8" t="s">
        <v>150</v>
      </c>
      <c r="G480" s="26" t="s">
        <v>1204</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1568</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1201</v>
      </c>
      <c r="F481" s="8" t="s">
        <v>150</v>
      </c>
      <c r="G481" s="26" t="s">
        <v>1205</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1569</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1198</v>
      </c>
      <c r="F482" s="8" t="s">
        <v>150</v>
      </c>
      <c r="G482" s="26" t="s">
        <v>1203</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1291</v>
      </c>
      <c r="C483" s="54" t="s">
        <v>1294</v>
      </c>
      <c r="D483" s="8"/>
      <c r="E483" s="8"/>
      <c r="F483" s="8"/>
      <c r="G483" s="8"/>
      <c r="H483" s="57">
        <v>58</v>
      </c>
      <c r="I483" s="8" t="s">
        <v>46</v>
      </c>
      <c r="J483" s="54" t="s">
        <v>1298</v>
      </c>
      <c r="K483" s="2" t="s">
        <v>1299</v>
      </c>
      <c r="L483" s="64">
        <v>0</v>
      </c>
      <c r="M483" s="58">
        <v>1</v>
      </c>
      <c r="N483" s="58">
        <v>0.01</v>
      </c>
      <c r="O483" s="168" t="s">
        <v>36</v>
      </c>
      <c r="P483" s="154" t="s">
        <v>1570</v>
      </c>
      <c r="Q483" s="8" t="s">
        <v>1961</v>
      </c>
      <c r="R483" s="112" t="s">
        <v>517</v>
      </c>
      <c r="S483" s="154" t="s">
        <v>170</v>
      </c>
      <c r="T483" s="8"/>
    </row>
    <row r="484" spans="1:20" s="2" customFormat="1" ht="45">
      <c r="A484" s="54" t="s">
        <v>9</v>
      </c>
      <c r="B484" s="54" t="s">
        <v>1292</v>
      </c>
      <c r="C484" s="54" t="s">
        <v>1295</v>
      </c>
      <c r="D484" s="8"/>
      <c r="E484" s="8"/>
      <c r="F484" s="8"/>
      <c r="G484" s="8"/>
      <c r="H484" s="57">
        <v>510</v>
      </c>
      <c r="I484" s="8" t="s">
        <v>46</v>
      </c>
      <c r="J484" s="54" t="s">
        <v>1298</v>
      </c>
      <c r="K484" s="2" t="s">
        <v>1300</v>
      </c>
      <c r="L484" s="64">
        <v>0</v>
      </c>
      <c r="M484" s="58">
        <v>1</v>
      </c>
      <c r="N484" s="58">
        <v>0.01</v>
      </c>
      <c r="O484" s="168" t="s">
        <v>36</v>
      </c>
      <c r="P484" s="154" t="s">
        <v>1334</v>
      </c>
      <c r="Q484" s="8" t="s">
        <v>1961</v>
      </c>
      <c r="R484" s="112" t="s">
        <v>517</v>
      </c>
      <c r="S484" s="154"/>
      <c r="T484" s="8"/>
    </row>
    <row r="485" spans="1:20" s="2" customFormat="1" ht="45">
      <c r="A485" s="54" t="s">
        <v>9</v>
      </c>
      <c r="B485" s="54" t="s">
        <v>1293</v>
      </c>
      <c r="C485" s="54" t="s">
        <v>1296</v>
      </c>
      <c r="D485" s="8"/>
      <c r="E485" s="8"/>
      <c r="F485" s="8"/>
      <c r="G485" s="8"/>
      <c r="H485" s="57">
        <v>511</v>
      </c>
      <c r="I485" s="8" t="s">
        <v>46</v>
      </c>
      <c r="J485" s="54" t="s">
        <v>1298</v>
      </c>
      <c r="K485" s="2" t="s">
        <v>1301</v>
      </c>
      <c r="L485" s="64">
        <v>0</v>
      </c>
      <c r="M485" s="58">
        <v>1</v>
      </c>
      <c r="N485" s="58">
        <v>0.01</v>
      </c>
      <c r="O485" s="168" t="s">
        <v>36</v>
      </c>
      <c r="P485" s="154" t="s">
        <v>1335</v>
      </c>
      <c r="Q485" s="8" t="s">
        <v>1961</v>
      </c>
      <c r="R485" s="112" t="s">
        <v>517</v>
      </c>
      <c r="S485" s="154"/>
      <c r="T485" s="8"/>
    </row>
    <row r="486" spans="1:20" s="2" customFormat="1" ht="45">
      <c r="A486" s="54" t="s">
        <v>9</v>
      </c>
      <c r="B486" s="54" t="s">
        <v>1303</v>
      </c>
      <c r="C486" s="54" t="s">
        <v>1297</v>
      </c>
      <c r="D486" s="8"/>
      <c r="E486" s="8"/>
      <c r="F486" s="8"/>
      <c r="G486" s="8"/>
      <c r="H486" s="57">
        <v>512</v>
      </c>
      <c r="I486" s="8" t="s">
        <v>46</v>
      </c>
      <c r="J486" s="54" t="s">
        <v>1298</v>
      </c>
      <c r="K486" s="2" t="s">
        <v>1302</v>
      </c>
      <c r="L486" s="64">
        <v>0</v>
      </c>
      <c r="M486" s="58">
        <v>1</v>
      </c>
      <c r="N486" s="58">
        <v>0.01</v>
      </c>
      <c r="O486" s="168" t="s">
        <v>36</v>
      </c>
      <c r="P486" s="154" t="s">
        <v>1336</v>
      </c>
      <c r="Q486" s="8" t="s">
        <v>1961</v>
      </c>
      <c r="R486" s="112" t="s">
        <v>517</v>
      </c>
      <c r="S486" s="154"/>
      <c r="T486" s="8"/>
    </row>
    <row r="487" spans="1:20" s="4" customFormat="1" ht="105">
      <c r="A487" s="53" t="s">
        <v>9</v>
      </c>
      <c r="B487" s="53" t="s">
        <v>848</v>
      </c>
      <c r="C487" s="53" t="s">
        <v>847</v>
      </c>
      <c r="D487" s="26" t="s">
        <v>142</v>
      </c>
      <c r="E487" s="26"/>
      <c r="F487" s="8" t="s">
        <v>776</v>
      </c>
      <c r="G487" s="26"/>
      <c r="H487" s="164">
        <v>429</v>
      </c>
      <c r="I487" s="26" t="s">
        <v>46</v>
      </c>
      <c r="J487" s="53" t="s">
        <v>848</v>
      </c>
      <c r="K487" s="3" t="s">
        <v>851</v>
      </c>
      <c r="L487" s="215">
        <v>0</v>
      </c>
      <c r="M487" s="128">
        <v>1</v>
      </c>
      <c r="N487" s="128">
        <v>0.01</v>
      </c>
      <c r="O487" s="167" t="s">
        <v>852</v>
      </c>
      <c r="P487" s="143" t="s">
        <v>856</v>
      </c>
      <c r="Q487" s="26"/>
      <c r="R487" s="112" t="s">
        <v>1188</v>
      </c>
      <c r="S487" s="143" t="s">
        <v>853</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778</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855</v>
      </c>
      <c r="Q488" s="26"/>
      <c r="R488" s="104" t="str">
        <f t="shared" ref="R488" si="100">R$487</f>
        <v>material-efficiency-longevity-reuse.html</v>
      </c>
      <c r="S488" s="143" t="s">
        <v>854</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849</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858</v>
      </c>
      <c r="Q489" s="26"/>
      <c r="R489" s="112" t="s">
        <v>1189</v>
      </c>
      <c r="S489" s="143" t="s">
        <v>859</v>
      </c>
      <c r="T489" s="28"/>
    </row>
    <row r="490" spans="1:20" ht="60">
      <c r="A490" s="53" t="s">
        <v>9</v>
      </c>
      <c r="B490" s="53" t="s">
        <v>22</v>
      </c>
      <c r="C490" s="53" t="s">
        <v>276</v>
      </c>
      <c r="D490" s="26" t="s">
        <v>143</v>
      </c>
      <c r="E490" s="26"/>
      <c r="F490" s="8" t="s">
        <v>777</v>
      </c>
      <c r="G490" s="26"/>
      <c r="H490" s="164">
        <v>56</v>
      </c>
      <c r="I490" s="26" t="s">
        <v>46</v>
      </c>
      <c r="J490" s="27" t="s">
        <v>349</v>
      </c>
      <c r="K490" s="3" t="s">
        <v>546</v>
      </c>
      <c r="L490" s="215">
        <v>0</v>
      </c>
      <c r="M490" s="128">
        <v>1</v>
      </c>
      <c r="N490" s="128">
        <v>0.01</v>
      </c>
      <c r="O490" s="167" t="s">
        <v>36</v>
      </c>
      <c r="P490" s="160" t="s">
        <v>1711</v>
      </c>
      <c r="Q490" s="26" t="s">
        <v>1962</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850</v>
      </c>
      <c r="E491" s="26"/>
      <c r="F491" s="26" t="s">
        <v>1279</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1312</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849</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1313</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777</v>
      </c>
      <c r="G493" s="26"/>
      <c r="H493" s="164">
        <v>57</v>
      </c>
      <c r="I493" s="26" t="s">
        <v>46</v>
      </c>
      <c r="J493" s="27" t="s">
        <v>349</v>
      </c>
      <c r="K493" s="3" t="s">
        <v>545</v>
      </c>
      <c r="L493" s="215">
        <v>0</v>
      </c>
      <c r="M493" s="128">
        <v>1</v>
      </c>
      <c r="N493" s="128">
        <v>0.01</v>
      </c>
      <c r="O493" s="167" t="s">
        <v>36</v>
      </c>
      <c r="P493" s="160" t="s">
        <v>1710</v>
      </c>
      <c r="Q493" s="26" t="s">
        <v>1963</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850</v>
      </c>
      <c r="E494" s="26"/>
      <c r="F494" s="26" t="s">
        <v>1279</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1314</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849</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1315</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930</v>
      </c>
      <c r="C496" s="53" t="s">
        <v>931</v>
      </c>
      <c r="D496" s="8" t="s">
        <v>457</v>
      </c>
      <c r="E496" s="26"/>
      <c r="F496" s="8" t="s">
        <v>454</v>
      </c>
      <c r="G496" s="26"/>
      <c r="H496" s="164">
        <v>451</v>
      </c>
      <c r="I496" s="26" t="s">
        <v>46</v>
      </c>
      <c r="J496" s="53" t="s">
        <v>931</v>
      </c>
      <c r="K496" s="3" t="s">
        <v>932</v>
      </c>
      <c r="L496" s="215">
        <v>0</v>
      </c>
      <c r="M496" s="128">
        <v>1</v>
      </c>
      <c r="N496" s="128">
        <v>0.01</v>
      </c>
      <c r="O496" s="167" t="s">
        <v>933</v>
      </c>
      <c r="P496" s="147" t="s">
        <v>1676</v>
      </c>
      <c r="Q496" s="26"/>
      <c r="R496" s="112" t="s">
        <v>1190</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1677</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1678</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1679</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912</v>
      </c>
      <c r="E500" s="26"/>
      <c r="F500" s="8" t="s">
        <v>913</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1680</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904</v>
      </c>
      <c r="E502" s="26"/>
      <c r="F502" s="8" t="s">
        <v>908</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1681</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914</v>
      </c>
      <c r="E503" s="26"/>
      <c r="F503" s="8" t="s">
        <v>915</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1682</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905</v>
      </c>
      <c r="E504" s="26"/>
      <c r="F504" s="8" t="s">
        <v>909</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1683</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544</v>
      </c>
      <c r="L505" s="215">
        <v>0</v>
      </c>
      <c r="M505" s="128">
        <v>1</v>
      </c>
      <c r="N505" s="128">
        <v>0.01</v>
      </c>
      <c r="O505" s="167" t="s">
        <v>36</v>
      </c>
      <c r="P505" s="147" t="s">
        <v>1684</v>
      </c>
      <c r="Q505" s="26" t="s">
        <v>1964</v>
      </c>
      <c r="R505" s="112" t="s">
        <v>230</v>
      </c>
      <c r="S505" s="143" t="s">
        <v>1685</v>
      </c>
      <c r="T505" s="26" t="s">
        <v>204</v>
      </c>
    </row>
    <row r="506" spans="1:20" ht="30">
      <c r="A506" s="53" t="s">
        <v>151</v>
      </c>
      <c r="B506" s="53" t="s">
        <v>251</v>
      </c>
      <c r="C506" s="53" t="s">
        <v>444</v>
      </c>
      <c r="D506" s="26"/>
      <c r="E506" s="26"/>
      <c r="F506" s="26"/>
      <c r="G506" s="26"/>
      <c r="H506" s="164">
        <v>705</v>
      </c>
      <c r="I506" s="8" t="s">
        <v>47</v>
      </c>
      <c r="J506" s="38" t="s">
        <v>251</v>
      </c>
      <c r="K506" s="3" t="s">
        <v>543</v>
      </c>
      <c r="L506" s="215"/>
      <c r="M506" s="128"/>
      <c r="N506" s="128"/>
      <c r="O506" s="167"/>
      <c r="P506" s="143"/>
      <c r="Q506" s="26" t="s">
        <v>1965</v>
      </c>
      <c r="R506" s="112" t="s">
        <v>310</v>
      </c>
      <c r="S506" s="143"/>
      <c r="T506" s="26"/>
    </row>
    <row r="507" spans="1:20" ht="30">
      <c r="A507" s="53" t="s">
        <v>151</v>
      </c>
      <c r="B507" s="53" t="s">
        <v>440</v>
      </c>
      <c r="C507" s="53" t="s">
        <v>441</v>
      </c>
      <c r="D507" s="26"/>
      <c r="E507" s="26"/>
      <c r="F507" s="26"/>
      <c r="G507" s="26"/>
      <c r="H507" s="164">
        <v>177</v>
      </c>
      <c r="I507" s="8" t="s">
        <v>47</v>
      </c>
      <c r="J507" s="38" t="s">
        <v>440</v>
      </c>
      <c r="K507" s="3" t="s">
        <v>542</v>
      </c>
      <c r="L507" s="215"/>
      <c r="M507" s="128"/>
      <c r="N507" s="128"/>
      <c r="O507" s="167"/>
      <c r="P507" s="143"/>
      <c r="Q507" s="26"/>
      <c r="R507" s="112" t="s">
        <v>1196</v>
      </c>
      <c r="S507" s="143"/>
      <c r="T507" s="26"/>
    </row>
    <row r="508" spans="1:20" ht="45">
      <c r="A508" s="53" t="s">
        <v>151</v>
      </c>
      <c r="B508" s="53" t="s">
        <v>205</v>
      </c>
      <c r="C508" s="53" t="s">
        <v>436</v>
      </c>
      <c r="D508" s="26"/>
      <c r="E508" s="26"/>
      <c r="F508" s="26"/>
      <c r="G508" s="26"/>
      <c r="H508" s="164">
        <v>61</v>
      </c>
      <c r="I508" s="26" t="s">
        <v>46</v>
      </c>
      <c r="J508" s="38" t="s">
        <v>205</v>
      </c>
      <c r="K508" s="3" t="s">
        <v>541</v>
      </c>
      <c r="L508" s="215">
        <v>0</v>
      </c>
      <c r="M508" s="128">
        <v>1</v>
      </c>
      <c r="N508" s="128">
        <v>0.01</v>
      </c>
      <c r="O508" s="167" t="s">
        <v>36</v>
      </c>
      <c r="P508" s="143" t="s">
        <v>583</v>
      </c>
      <c r="Q508" s="26" t="s">
        <v>1966</v>
      </c>
      <c r="R508" s="112" t="s">
        <v>231</v>
      </c>
      <c r="S508" s="143" t="s">
        <v>170</v>
      </c>
      <c r="T508" s="26"/>
    </row>
    <row r="509" spans="1:20" ht="60">
      <c r="A509" s="53" t="s">
        <v>151</v>
      </c>
      <c r="B509" s="53" t="s">
        <v>1288</v>
      </c>
      <c r="C509" s="53" t="s">
        <v>1289</v>
      </c>
      <c r="D509" s="26"/>
      <c r="E509" s="26"/>
      <c r="F509" s="26"/>
      <c r="G509" s="26"/>
      <c r="H509" s="164">
        <v>62</v>
      </c>
      <c r="I509" s="26" t="s">
        <v>46</v>
      </c>
      <c r="J509" s="53" t="s">
        <v>1288</v>
      </c>
      <c r="K509" s="3" t="s">
        <v>1290</v>
      </c>
      <c r="L509" s="215">
        <v>0</v>
      </c>
      <c r="M509" s="128">
        <v>1</v>
      </c>
      <c r="N509" s="128">
        <v>0.01</v>
      </c>
      <c r="O509" s="167" t="s">
        <v>36</v>
      </c>
      <c r="P509" s="143" t="s">
        <v>1316</v>
      </c>
      <c r="Q509" s="26" t="s">
        <v>1967</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540</v>
      </c>
      <c r="L510" s="215">
        <v>0</v>
      </c>
      <c r="M510" s="128">
        <v>1</v>
      </c>
      <c r="N510" s="128">
        <v>0.01</v>
      </c>
      <c r="O510" s="167" t="s">
        <v>36</v>
      </c>
      <c r="P510" s="143" t="s">
        <v>584</v>
      </c>
      <c r="Q510" s="26" t="s">
        <v>1968</v>
      </c>
      <c r="R510" s="112" t="s">
        <v>233</v>
      </c>
      <c r="S510" s="143" t="s">
        <v>170</v>
      </c>
      <c r="T510" s="26"/>
    </row>
    <row r="511" spans="1:20" ht="45">
      <c r="A511" s="53" t="s">
        <v>151</v>
      </c>
      <c r="B511" s="53" t="s">
        <v>152</v>
      </c>
      <c r="C511" s="53" t="s">
        <v>1337</v>
      </c>
      <c r="D511" s="26"/>
      <c r="E511" s="26"/>
      <c r="F511" s="26"/>
      <c r="G511" s="26"/>
      <c r="H511" s="164">
        <v>64</v>
      </c>
      <c r="I511" s="26" t="s">
        <v>46</v>
      </c>
      <c r="J511" s="38" t="s">
        <v>152</v>
      </c>
      <c r="K511" s="3" t="s">
        <v>539</v>
      </c>
      <c r="L511" s="215">
        <v>0</v>
      </c>
      <c r="M511" s="128">
        <v>1</v>
      </c>
      <c r="N511" s="128">
        <v>0.01</v>
      </c>
      <c r="O511" s="167" t="s">
        <v>36</v>
      </c>
      <c r="P511" s="143" t="s">
        <v>1317</v>
      </c>
      <c r="Q511" s="26" t="s">
        <v>1969</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538</v>
      </c>
      <c r="L512" s="215"/>
      <c r="M512" s="128"/>
      <c r="N512" s="128"/>
      <c r="O512" s="167"/>
      <c r="P512" s="143"/>
      <c r="Q512" s="26"/>
      <c r="R512" s="112" t="s">
        <v>1197</v>
      </c>
      <c r="S512" s="143"/>
      <c r="T512" s="26"/>
    </row>
    <row r="513" spans="1:20" ht="120">
      <c r="A513" s="53" t="s">
        <v>151</v>
      </c>
      <c r="B513" s="53" t="s">
        <v>860</v>
      </c>
      <c r="C513" s="53" t="s">
        <v>861</v>
      </c>
      <c r="D513" s="26"/>
      <c r="E513" s="26"/>
      <c r="F513" s="26"/>
      <c r="G513" s="26"/>
      <c r="H513" s="164">
        <v>434</v>
      </c>
      <c r="I513" s="26" t="s">
        <v>46</v>
      </c>
      <c r="J513" s="53" t="s">
        <v>860</v>
      </c>
      <c r="K513" s="3" t="s">
        <v>862</v>
      </c>
      <c r="L513" s="215">
        <v>0</v>
      </c>
      <c r="M513" s="128">
        <v>1</v>
      </c>
      <c r="N513" s="128">
        <v>0.01</v>
      </c>
      <c r="O513" s="167" t="s">
        <v>863</v>
      </c>
      <c r="P513" s="143" t="s">
        <v>1192</v>
      </c>
      <c r="Q513" s="26"/>
      <c r="R513" s="112" t="s">
        <v>1191</v>
      </c>
      <c r="S513" s="148" t="s">
        <v>864</v>
      </c>
      <c r="T513" s="26"/>
    </row>
    <row r="514" spans="1:20" s="2" customFormat="1" ht="75">
      <c r="A514" s="54" t="s">
        <v>916</v>
      </c>
      <c r="B514" s="54" t="s">
        <v>920</v>
      </c>
      <c r="C514" s="54" t="s">
        <v>278</v>
      </c>
      <c r="D514" s="8"/>
      <c r="E514" s="8"/>
      <c r="F514" s="8"/>
      <c r="G514" s="8"/>
      <c r="H514" s="164">
        <v>68</v>
      </c>
      <c r="I514" s="8" t="s">
        <v>47</v>
      </c>
      <c r="J514" s="37" t="s">
        <v>919</v>
      </c>
      <c r="K514" s="3" t="s">
        <v>537</v>
      </c>
      <c r="L514" s="58">
        <v>0</v>
      </c>
      <c r="M514" s="58">
        <v>1</v>
      </c>
      <c r="N514" s="58">
        <v>0.01</v>
      </c>
      <c r="O514" s="168" t="s">
        <v>61</v>
      </c>
      <c r="P514" s="154" t="s">
        <v>585</v>
      </c>
      <c r="Q514" s="8" t="s">
        <v>1970</v>
      </c>
      <c r="R514" s="112" t="s">
        <v>237</v>
      </c>
      <c r="S514" s="143" t="s">
        <v>170</v>
      </c>
      <c r="T514" s="8"/>
    </row>
    <row r="515" spans="1:20" s="2" customFormat="1" ht="75">
      <c r="A515" s="54" t="s">
        <v>916</v>
      </c>
      <c r="B515" s="54" t="s">
        <v>1241</v>
      </c>
      <c r="C515" s="54" t="s">
        <v>1240</v>
      </c>
      <c r="D515" s="8"/>
      <c r="E515" s="8"/>
      <c r="F515" s="8"/>
      <c r="G515" s="8"/>
      <c r="H515" s="164">
        <v>176</v>
      </c>
      <c r="I515" s="8" t="s">
        <v>46</v>
      </c>
      <c r="J515" s="37" t="s">
        <v>350</v>
      </c>
      <c r="K515" s="3" t="s">
        <v>1238</v>
      </c>
      <c r="L515" s="58">
        <v>0</v>
      </c>
      <c r="M515" s="58">
        <v>1</v>
      </c>
      <c r="N515" s="58">
        <v>0.01</v>
      </c>
      <c r="O515" s="167" t="s">
        <v>1239</v>
      </c>
      <c r="P515" s="145" t="s">
        <v>1686</v>
      </c>
      <c r="Q515" s="8" t="s">
        <v>1971</v>
      </c>
      <c r="R515" s="112" t="s">
        <v>1193</v>
      </c>
      <c r="S515" s="143" t="s">
        <v>170</v>
      </c>
      <c r="T515" s="8"/>
    </row>
    <row r="516" spans="1:20" s="2" customFormat="1" ht="60">
      <c r="A516" s="54" t="s">
        <v>916</v>
      </c>
      <c r="B516" s="54" t="s">
        <v>917</v>
      </c>
      <c r="C516" s="54" t="s">
        <v>918</v>
      </c>
      <c r="D516" s="8"/>
      <c r="E516" s="8"/>
      <c r="F516" s="8"/>
      <c r="G516" s="8"/>
      <c r="H516" s="164">
        <v>450</v>
      </c>
      <c r="I516" s="8" t="s">
        <v>46</v>
      </c>
      <c r="J516" s="54" t="s">
        <v>921</v>
      </c>
      <c r="K516" s="3" t="s">
        <v>922</v>
      </c>
      <c r="L516" s="58">
        <v>0</v>
      </c>
      <c r="M516" s="58">
        <v>1</v>
      </c>
      <c r="N516" s="58">
        <v>0.01</v>
      </c>
      <c r="O516" s="167" t="s">
        <v>923</v>
      </c>
      <c r="P516" s="154" t="s">
        <v>924</v>
      </c>
      <c r="Q516" s="8"/>
      <c r="R516" s="112" t="s">
        <v>1194</v>
      </c>
      <c r="S516" s="143"/>
      <c r="T516" s="8"/>
    </row>
    <row r="517" spans="1:20" ht="105">
      <c r="A517" s="53" t="s">
        <v>10</v>
      </c>
      <c r="B517" s="53" t="s">
        <v>29</v>
      </c>
      <c r="C517" s="53" t="s">
        <v>60</v>
      </c>
      <c r="D517" s="26" t="s">
        <v>342</v>
      </c>
      <c r="E517" s="26"/>
      <c r="F517" s="26" t="s">
        <v>343</v>
      </c>
      <c r="G517" s="26"/>
      <c r="H517" s="164">
        <v>541</v>
      </c>
      <c r="I517" s="26" t="s">
        <v>46</v>
      </c>
      <c r="J517" s="38" t="s">
        <v>29</v>
      </c>
      <c r="K517" s="3" t="s">
        <v>536</v>
      </c>
      <c r="L517" s="215">
        <v>0</v>
      </c>
      <c r="M517" s="215">
        <v>1</v>
      </c>
      <c r="N517" s="215">
        <v>0.01</v>
      </c>
      <c r="O517" s="167" t="s">
        <v>1349</v>
      </c>
      <c r="P517" s="143" t="s">
        <v>1350</v>
      </c>
      <c r="Q517" s="26" t="s">
        <v>1972</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1351</v>
      </c>
      <c r="Q518" s="28" t="str">
        <f>Q$517</f>
        <v>ccs.html=ccs</v>
      </c>
      <c r="R518" s="113" t="str">
        <f>R$517</f>
        <v>carbon-capture-and-sequestration.html</v>
      </c>
      <c r="S518" s="143"/>
      <c r="T518" s="26"/>
    </row>
    <row r="519" spans="1:20" s="4" customFormat="1" ht="75">
      <c r="A519" s="53" t="s">
        <v>10</v>
      </c>
      <c r="B519" s="53" t="s">
        <v>27</v>
      </c>
      <c r="C519" s="53" t="s">
        <v>782</v>
      </c>
      <c r="D519" s="26" t="s">
        <v>334</v>
      </c>
      <c r="E519" s="26"/>
      <c r="F519" s="26" t="s">
        <v>338</v>
      </c>
      <c r="G519" s="26"/>
      <c r="H519" s="164">
        <v>171</v>
      </c>
      <c r="I519" s="26" t="s">
        <v>46</v>
      </c>
      <c r="J519" s="38" t="s">
        <v>27</v>
      </c>
      <c r="K519" s="3" t="s">
        <v>535</v>
      </c>
      <c r="L519" s="3">
        <v>0</v>
      </c>
      <c r="M519" s="3">
        <v>300</v>
      </c>
      <c r="N519" s="3">
        <v>5</v>
      </c>
      <c r="O519" s="138" t="str">
        <f>UnitControlCenter!B44</f>
        <v>$/metric ton CO2e</v>
      </c>
      <c r="P519" s="147" t="s">
        <v>1687</v>
      </c>
      <c r="Q519" s="26" t="s">
        <v>1973</v>
      </c>
      <c r="R519" s="112" t="s">
        <v>236</v>
      </c>
      <c r="S519" s="154" t="s">
        <v>748</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1688</v>
      </c>
      <c r="Q520" s="28" t="str">
        <f t="shared" ref="Q520:R524" si="117">Q$519</f>
        <v>fuels.html=carbon-tax</v>
      </c>
      <c r="R520" s="113" t="str">
        <f t="shared" si="117"/>
        <v>carbon-tax.html</v>
      </c>
      <c r="S520" s="153" t="s">
        <v>1689</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1690</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1691</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1692</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939</v>
      </c>
      <c r="E524" s="26"/>
      <c r="F524" s="26" t="s">
        <v>1427</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1693</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534</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877</v>
      </c>
      <c r="Q526" s="8" t="s">
        <v>1974</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878</v>
      </c>
      <c r="Q527" s="8" t="s">
        <v>1974</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879</v>
      </c>
      <c r="Q528" s="8" t="s">
        <v>1974</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759</v>
      </c>
      <c r="Q531" s="8" t="s">
        <v>1974</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760</v>
      </c>
      <c r="Q533" s="8" t="s">
        <v>1974</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880</v>
      </c>
      <c r="Q534" s="8" t="s">
        <v>1974</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1694</v>
      </c>
      <c r="Q536" s="28"/>
      <c r="R536" s="112"/>
      <c r="S536" s="153" t="s">
        <v>1695</v>
      </c>
      <c r="T536" s="28"/>
    </row>
    <row r="537" spans="1:20" s="4" customFormat="1" ht="30">
      <c r="A537" s="36" t="str">
        <f t="shared" si="121"/>
        <v>Cross-Sector</v>
      </c>
      <c r="B537" s="36" t="str">
        <f t="shared" si="119"/>
        <v>End Existing Subsidies</v>
      </c>
      <c r="C537" s="36" t="str">
        <f t="shared" si="119"/>
        <v>Percent Reduction in BAU Subsidies</v>
      </c>
      <c r="D537" s="8" t="s">
        <v>912</v>
      </c>
      <c r="E537" s="26"/>
      <c r="F537" s="8" t="s">
        <v>913</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904</v>
      </c>
      <c r="E541" s="26"/>
      <c r="F541" s="8" t="s">
        <v>908</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914</v>
      </c>
      <c r="E542" s="26"/>
      <c r="F542" s="8" t="s">
        <v>915</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905</v>
      </c>
      <c r="E543" s="26"/>
      <c r="F543" s="8" t="s">
        <v>909</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906</v>
      </c>
      <c r="E544" s="26"/>
      <c r="F544" s="8" t="s">
        <v>910</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907</v>
      </c>
      <c r="E545" s="26"/>
      <c r="F545" s="8" t="s">
        <v>911</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865</v>
      </c>
      <c r="C546" s="54" t="s">
        <v>867</v>
      </c>
      <c r="D546" s="8"/>
      <c r="E546" s="8"/>
      <c r="F546" s="8"/>
      <c r="G546" s="8"/>
      <c r="H546" s="164">
        <v>719</v>
      </c>
      <c r="I546" s="8" t="s">
        <v>47</v>
      </c>
      <c r="J546" s="54" t="s">
        <v>868</v>
      </c>
      <c r="K546" s="2" t="s">
        <v>870</v>
      </c>
      <c r="L546" s="64"/>
      <c r="M546" s="64"/>
      <c r="N546" s="64"/>
      <c r="O546" s="168"/>
      <c r="P546" s="154"/>
      <c r="Q546" s="8"/>
      <c r="R546" s="112"/>
      <c r="S546" s="154"/>
      <c r="T546" s="8"/>
    </row>
    <row r="547" spans="1:20" s="2" customFormat="1" ht="75">
      <c r="A547" s="54" t="s">
        <v>10</v>
      </c>
      <c r="B547" s="54" t="s">
        <v>1713</v>
      </c>
      <c r="C547" s="54" t="s">
        <v>866</v>
      </c>
      <c r="D547" s="8"/>
      <c r="E547" s="8"/>
      <c r="F547" s="8"/>
      <c r="G547" s="8"/>
      <c r="H547" s="57">
        <v>509</v>
      </c>
      <c r="I547" s="8" t="s">
        <v>46</v>
      </c>
      <c r="J547" s="54" t="s">
        <v>1032</v>
      </c>
      <c r="K547" s="2" t="s">
        <v>869</v>
      </c>
      <c r="L547" s="3">
        <v>0</v>
      </c>
      <c r="M547" s="3">
        <v>1</v>
      </c>
      <c r="N547" s="3">
        <v>1</v>
      </c>
      <c r="O547" s="167" t="s">
        <v>32</v>
      </c>
      <c r="P547" s="26" t="s">
        <v>1714</v>
      </c>
      <c r="Q547" s="26" t="s">
        <v>1973</v>
      </c>
      <c r="R547" s="112" t="s">
        <v>236</v>
      </c>
      <c r="S547" s="8"/>
      <c r="T547" s="8"/>
    </row>
    <row r="548" spans="1:20" s="2" customFormat="1" ht="60">
      <c r="A548" s="54" t="s">
        <v>10</v>
      </c>
      <c r="B548" s="54" t="s">
        <v>1214</v>
      </c>
      <c r="C548" s="54" t="s">
        <v>1213</v>
      </c>
      <c r="D548" s="8" t="s">
        <v>55</v>
      </c>
      <c r="E548" s="8"/>
      <c r="F548" s="8" t="s">
        <v>100</v>
      </c>
      <c r="G548" s="8"/>
      <c r="H548" s="164">
        <v>720</v>
      </c>
      <c r="I548" s="8" t="s">
        <v>47</v>
      </c>
      <c r="J548" s="37" t="s">
        <v>1214</v>
      </c>
      <c r="K548" s="3" t="s">
        <v>1215</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1214</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907</v>
      </c>
      <c r="E550" s="8"/>
      <c r="F550" s="8" t="s">
        <v>911</v>
      </c>
      <c r="G550" s="8"/>
      <c r="H550" s="164">
        <v>722</v>
      </c>
      <c r="I550" s="8" t="s">
        <v>47</v>
      </c>
      <c r="J550" s="54" t="s">
        <v>1214</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1853</v>
      </c>
      <c r="C551" s="188" t="s">
        <v>1213</v>
      </c>
      <c r="D551" s="181" t="s">
        <v>457</v>
      </c>
      <c r="E551" s="179"/>
      <c r="F551" s="181" t="s">
        <v>454</v>
      </c>
      <c r="G551" s="168"/>
      <c r="H551" s="57">
        <v>836</v>
      </c>
      <c r="I551" s="168" t="s">
        <v>47</v>
      </c>
      <c r="J551" s="2" t="s">
        <v>1853</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912</v>
      </c>
      <c r="E558" s="179"/>
      <c r="F558" s="181" t="s">
        <v>913</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904</v>
      </c>
      <c r="E560" s="179"/>
      <c r="F560" s="181" t="s">
        <v>908</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914</v>
      </c>
      <c r="E561" s="179"/>
      <c r="F561" s="181" t="s">
        <v>915</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905</v>
      </c>
      <c r="E562" s="179"/>
      <c r="F562" s="181" t="s">
        <v>909</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1268</v>
      </c>
      <c r="C563" s="54" t="s">
        <v>1268</v>
      </c>
      <c r="D563" s="8" t="s">
        <v>457</v>
      </c>
      <c r="E563" s="26"/>
      <c r="F563" s="8" t="s">
        <v>454</v>
      </c>
      <c r="G563" s="8"/>
      <c r="H563" s="164">
        <v>723</v>
      </c>
      <c r="I563" s="8" t="s">
        <v>47</v>
      </c>
      <c r="J563" s="54" t="s">
        <v>1268</v>
      </c>
      <c r="K563" s="2" t="s">
        <v>1269</v>
      </c>
      <c r="L563" s="58">
        <v>0</v>
      </c>
      <c r="M563" s="58">
        <v>1</v>
      </c>
      <c r="N563" s="58">
        <v>0.01</v>
      </c>
      <c r="O563" s="167" t="s">
        <v>1270</v>
      </c>
      <c r="P563" s="154" t="s">
        <v>1271</v>
      </c>
      <c r="Q563" s="8" t="s">
        <v>1975</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912</v>
      </c>
      <c r="E571" s="26"/>
      <c r="F571" s="8" t="s">
        <v>913</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904</v>
      </c>
      <c r="E573" s="26"/>
      <c r="F573" s="8" t="s">
        <v>908</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914</v>
      </c>
      <c r="E574" s="26"/>
      <c r="F574" s="8" t="s">
        <v>915</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905</v>
      </c>
      <c r="E575" s="26"/>
      <c r="F575" s="8" t="s">
        <v>909</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906</v>
      </c>
      <c r="E576" s="26"/>
      <c r="F576" s="8" t="s">
        <v>910</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907</v>
      </c>
      <c r="E577" s="26"/>
      <c r="F577" s="8" t="s">
        <v>911</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533</v>
      </c>
      <c r="L578" s="215">
        <v>0</v>
      </c>
      <c r="M578" s="215">
        <v>0.2</v>
      </c>
      <c r="N578" s="217">
        <v>5.0000000000000001E-3</v>
      </c>
      <c r="O578" s="167" t="s">
        <v>161</v>
      </c>
      <c r="P578" s="147" t="s">
        <v>1696</v>
      </c>
      <c r="Q578" s="8" t="s">
        <v>1976</v>
      </c>
      <c r="R578" s="112" t="s">
        <v>239</v>
      </c>
      <c r="S578" s="154" t="s">
        <v>1977</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1697</v>
      </c>
      <c r="Q579" s="8" t="s">
        <v>1976</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1698</v>
      </c>
      <c r="Q580" s="8" t="s">
        <v>1976</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1699</v>
      </c>
      <c r="Q583" s="8" t="s">
        <v>1976</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1700</v>
      </c>
      <c r="Q584" s="8" t="s">
        <v>1976</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912</v>
      </c>
      <c r="E587" s="8"/>
      <c r="F587" s="8" t="s">
        <v>913</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904</v>
      </c>
      <c r="E590" s="8"/>
      <c r="F590" s="8" t="s">
        <v>908</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914</v>
      </c>
      <c r="E591" s="8"/>
      <c r="F591" s="8" t="s">
        <v>915</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905</v>
      </c>
      <c r="E592" s="8"/>
      <c r="F592" s="8" t="s">
        <v>909</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906</v>
      </c>
      <c r="E593" s="8"/>
      <c r="F593" s="8" t="s">
        <v>910</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907</v>
      </c>
      <c r="E594" s="8"/>
      <c r="F594" s="8" t="s">
        <v>911</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1148</v>
      </c>
      <c r="B595" s="53" t="s">
        <v>311</v>
      </c>
      <c r="C595" s="53" t="s">
        <v>280</v>
      </c>
      <c r="D595" s="26" t="s">
        <v>122</v>
      </c>
      <c r="E595" s="26"/>
      <c r="F595" s="26" t="s">
        <v>312</v>
      </c>
      <c r="G595" s="26"/>
      <c r="H595" s="164">
        <v>85</v>
      </c>
      <c r="I595" s="26" t="s">
        <v>46</v>
      </c>
      <c r="J595" s="38" t="s">
        <v>351</v>
      </c>
      <c r="K595" s="3" t="s">
        <v>532</v>
      </c>
      <c r="L595" s="128">
        <v>0</v>
      </c>
      <c r="M595" s="128">
        <v>0.4</v>
      </c>
      <c r="N595" s="215">
        <v>0.01</v>
      </c>
      <c r="O595" s="167" t="s">
        <v>34</v>
      </c>
      <c r="P595" s="143" t="s">
        <v>594</v>
      </c>
      <c r="Q595" s="26" t="s">
        <v>1978</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595</v>
      </c>
      <c r="Q596" s="26" t="s">
        <v>1978</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596</v>
      </c>
      <c r="Q597" s="26" t="s">
        <v>1978</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597</v>
      </c>
      <c r="Q598" s="26" t="s">
        <v>1978</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598</v>
      </c>
      <c r="Q599" s="26" t="s">
        <v>1978</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599</v>
      </c>
      <c r="Q600" s="26" t="s">
        <v>1978</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531</v>
      </c>
      <c r="L601" s="128">
        <v>0</v>
      </c>
      <c r="M601" s="128">
        <v>0.4</v>
      </c>
      <c r="N601" s="215">
        <v>0.01</v>
      </c>
      <c r="O601" s="167" t="s">
        <v>34</v>
      </c>
      <c r="P601" s="154" t="s">
        <v>600</v>
      </c>
      <c r="Q601" s="26" t="s">
        <v>1978</v>
      </c>
      <c r="R601" s="112" t="s">
        <v>240</v>
      </c>
      <c r="S601" s="143" t="s">
        <v>78</v>
      </c>
      <c r="T601" s="26"/>
    </row>
    <row r="602" spans="1:20" ht="105">
      <c r="A602" s="53" t="s">
        <v>1148</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530</v>
      </c>
      <c r="L602" s="128">
        <v>0</v>
      </c>
      <c r="M602" s="128">
        <v>0.4</v>
      </c>
      <c r="N602" s="215">
        <v>0.01</v>
      </c>
      <c r="O602" s="167" t="s">
        <v>34</v>
      </c>
      <c r="P602" s="154" t="s">
        <v>601</v>
      </c>
      <c r="Q602" s="26" t="s">
        <v>1978</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515</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602</v>
      </c>
      <c r="Q603" s="26" t="s">
        <v>1978</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603</v>
      </c>
      <c r="Q604" s="26" t="s">
        <v>1978</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604</v>
      </c>
      <c r="Q605" s="26" t="s">
        <v>1978</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605</v>
      </c>
      <c r="Q606" s="26" t="s">
        <v>1978</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606</v>
      </c>
      <c r="Q607" s="26" t="s">
        <v>1978</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607</v>
      </c>
      <c r="Q608" s="26" t="s">
        <v>1978</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608</v>
      </c>
      <c r="Q609" s="26" t="s">
        <v>1978</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516</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609</v>
      </c>
      <c r="Q610" s="26" t="s">
        <v>1978</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610</v>
      </c>
      <c r="Q611" s="26" t="s">
        <v>1978</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611</v>
      </c>
      <c r="Q612" s="26" t="s">
        <v>1978</v>
      </c>
      <c r="R612" s="112" t="s">
        <v>240</v>
      </c>
      <c r="S612" s="143" t="s">
        <v>78</v>
      </c>
      <c r="T612" s="26"/>
    </row>
    <row r="613" spans="1:20" ht="105">
      <c r="A613" s="53" t="s">
        <v>1148</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529</v>
      </c>
      <c r="L613" s="128">
        <v>0</v>
      </c>
      <c r="M613" s="128">
        <v>0.4</v>
      </c>
      <c r="N613" s="215">
        <v>0.01</v>
      </c>
      <c r="O613" s="167" t="s">
        <v>34</v>
      </c>
      <c r="P613" s="154" t="s">
        <v>612</v>
      </c>
      <c r="Q613" s="26" t="s">
        <v>1978</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613</v>
      </c>
      <c r="Q614" s="26" t="s">
        <v>1978</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614</v>
      </c>
      <c r="Q615" s="26" t="s">
        <v>1978</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615</v>
      </c>
      <c r="Q616" s="26" t="s">
        <v>1978</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850</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616</v>
      </c>
      <c r="Q617" s="26" t="s">
        <v>1978</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857</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617</v>
      </c>
      <c r="Q618" s="26" t="s">
        <v>1978</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618</v>
      </c>
      <c r="Q619" s="26" t="s">
        <v>1978</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619</v>
      </c>
      <c r="Q620" s="26" t="s">
        <v>1978</v>
      </c>
      <c r="R620" s="112" t="s">
        <v>240</v>
      </c>
      <c r="S620" s="143" t="s">
        <v>78</v>
      </c>
      <c r="T620" s="26"/>
    </row>
    <row r="621" spans="1:20" ht="105">
      <c r="A621" s="53" t="s">
        <v>1148</v>
      </c>
      <c r="B621" s="36" t="str">
        <f t="shared" si="144"/>
        <v>Capital Cost Reduction</v>
      </c>
      <c r="C621" s="54" t="s">
        <v>284</v>
      </c>
      <c r="D621" s="26" t="s">
        <v>503</v>
      </c>
      <c r="E621" s="26"/>
      <c r="F621" s="26" t="s">
        <v>482</v>
      </c>
      <c r="G621" s="26"/>
      <c r="H621" s="164">
        <v>108</v>
      </c>
      <c r="I621" s="26" t="s">
        <v>46</v>
      </c>
      <c r="J621" s="36" t="str">
        <f t="shared" si="140"/>
        <v>R&amp;D Capital Cost Reductions</v>
      </c>
      <c r="K621" s="3" t="s">
        <v>528</v>
      </c>
      <c r="L621" s="128">
        <v>0</v>
      </c>
      <c r="M621" s="128">
        <v>0.4</v>
      </c>
      <c r="N621" s="215">
        <v>0.01</v>
      </c>
      <c r="O621" s="167" t="s">
        <v>34</v>
      </c>
      <c r="P621" s="154" t="s">
        <v>620</v>
      </c>
      <c r="Q621" s="26" t="s">
        <v>1978</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504</v>
      </c>
      <c r="E622" s="26"/>
      <c r="F622" s="26" t="s">
        <v>483</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621</v>
      </c>
      <c r="Q622" s="26" t="s">
        <v>1978</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505</v>
      </c>
      <c r="E623" s="26"/>
      <c r="F623" s="26" t="s">
        <v>484</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622</v>
      </c>
      <c r="Q623" s="26" t="s">
        <v>1978</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506</v>
      </c>
      <c r="E624" s="26"/>
      <c r="F624" s="26" t="s">
        <v>485</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623</v>
      </c>
      <c r="Q624" s="26" t="s">
        <v>1978</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507</v>
      </c>
      <c r="E625" s="26"/>
      <c r="F625" s="26" t="s">
        <v>486</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624</v>
      </c>
      <c r="Q625" s="26" t="s">
        <v>1978</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975</v>
      </c>
      <c r="E626" s="26"/>
      <c r="F626" s="26" t="s">
        <v>1318</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1320</v>
      </c>
      <c r="Q626" s="26" t="s">
        <v>1978</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974</v>
      </c>
      <c r="E627" s="26"/>
      <c r="F627" s="26" t="s">
        <v>1319</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1321</v>
      </c>
      <c r="Q627" s="26" t="s">
        <v>1978</v>
      </c>
      <c r="R627" s="112" t="s">
        <v>240</v>
      </c>
      <c r="S627" s="143" t="s">
        <v>78</v>
      </c>
      <c r="T627" s="26"/>
    </row>
    <row r="628" spans="1:20" s="2" customFormat="1" ht="135">
      <c r="A628" s="54" t="s">
        <v>1148</v>
      </c>
      <c r="B628" s="54" t="s">
        <v>1332</v>
      </c>
      <c r="C628" s="54" t="s">
        <v>1333</v>
      </c>
      <c r="D628" s="8"/>
      <c r="E628" s="8"/>
      <c r="F628" s="8"/>
      <c r="G628" s="8"/>
      <c r="H628" s="57">
        <v>525</v>
      </c>
      <c r="I628" s="8" t="s">
        <v>46</v>
      </c>
      <c r="J628" s="54" t="s">
        <v>1332</v>
      </c>
      <c r="K628" s="64" t="s">
        <v>1338</v>
      </c>
      <c r="L628" s="128">
        <v>0</v>
      </c>
      <c r="M628" s="128">
        <v>1</v>
      </c>
      <c r="N628" s="215">
        <v>0.01</v>
      </c>
      <c r="O628" s="167" t="s">
        <v>36</v>
      </c>
      <c r="P628" s="143" t="s">
        <v>1340</v>
      </c>
      <c r="Q628" s="8" t="s">
        <v>1979</v>
      </c>
      <c r="R628" s="8" t="s">
        <v>1341</v>
      </c>
      <c r="S628" s="154" t="s">
        <v>1339</v>
      </c>
      <c r="T628" s="8"/>
    </row>
    <row r="629" spans="1:20" ht="105">
      <c r="A629" s="53" t="s">
        <v>1148</v>
      </c>
      <c r="B629" s="53" t="s">
        <v>330</v>
      </c>
      <c r="C629" s="53" t="s">
        <v>285</v>
      </c>
      <c r="D629" s="26" t="s">
        <v>122</v>
      </c>
      <c r="E629" s="26"/>
      <c r="F629" s="26" t="s">
        <v>312</v>
      </c>
      <c r="G629" s="26"/>
      <c r="H629" s="164">
        <v>114</v>
      </c>
      <c r="I629" s="26" t="s">
        <v>46</v>
      </c>
      <c r="J629" s="38" t="s">
        <v>352</v>
      </c>
      <c r="K629" s="3" t="s">
        <v>527</v>
      </c>
      <c r="L629" s="128">
        <v>0</v>
      </c>
      <c r="M629" s="128">
        <v>0.4</v>
      </c>
      <c r="N629" s="215">
        <v>0.01</v>
      </c>
      <c r="O629" s="167" t="s">
        <v>35</v>
      </c>
      <c r="P629" s="143" t="s">
        <v>625</v>
      </c>
      <c r="Q629" s="26" t="s">
        <v>1978</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626</v>
      </c>
      <c r="Q630" s="26" t="s">
        <v>1978</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627</v>
      </c>
      <c r="Q632" s="26" t="s">
        <v>1978</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628</v>
      </c>
      <c r="Q633" s="26" t="s">
        <v>1978</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629</v>
      </c>
      <c r="Q634" s="26" t="s">
        <v>1978</v>
      </c>
      <c r="R634" s="112" t="s">
        <v>240</v>
      </c>
      <c r="S634" s="143" t="s">
        <v>78</v>
      </c>
      <c r="T634" s="26"/>
    </row>
    <row r="635" spans="1:20" ht="105">
      <c r="A635" s="53" t="s">
        <v>1148</v>
      </c>
      <c r="B635" s="36" t="str">
        <f t="shared" si="150"/>
        <v>Fuel Use Reduction</v>
      </c>
      <c r="C635" s="53" t="s">
        <v>286</v>
      </c>
      <c r="D635" s="26"/>
      <c r="E635" s="26"/>
      <c r="F635" s="26" t="s">
        <v>29</v>
      </c>
      <c r="G635" s="26"/>
      <c r="H635" s="164">
        <v>120</v>
      </c>
      <c r="I635" s="26" t="s">
        <v>46</v>
      </c>
      <c r="J635" s="36" t="str">
        <f t="shared" si="151"/>
        <v>R&amp;D Fuel Use Reductions</v>
      </c>
      <c r="K635" s="3" t="s">
        <v>526</v>
      </c>
      <c r="L635" s="128">
        <v>0</v>
      </c>
      <c r="M635" s="128">
        <v>0.4</v>
      </c>
      <c r="N635" s="215">
        <v>0.01</v>
      </c>
      <c r="O635" s="167" t="s">
        <v>35</v>
      </c>
      <c r="P635" s="143" t="s">
        <v>630</v>
      </c>
      <c r="Q635" s="26" t="s">
        <v>1978</v>
      </c>
      <c r="R635" s="112" t="s">
        <v>240</v>
      </c>
      <c r="S635" s="143" t="s">
        <v>78</v>
      </c>
      <c r="T635" s="26"/>
    </row>
    <row r="636" spans="1:20" ht="105">
      <c r="A636" s="53" t="s">
        <v>1148</v>
      </c>
      <c r="B636" s="36" t="str">
        <f t="shared" si="150"/>
        <v>Fuel Use Reduction</v>
      </c>
      <c r="C636" s="53" t="s">
        <v>287</v>
      </c>
      <c r="D636" s="26" t="s">
        <v>455</v>
      </c>
      <c r="E636" s="26"/>
      <c r="F636" s="8" t="s">
        <v>458</v>
      </c>
      <c r="G636" s="26"/>
      <c r="H636" s="164">
        <v>121</v>
      </c>
      <c r="I636" s="26" t="s">
        <v>46</v>
      </c>
      <c r="J636" s="36" t="str">
        <f t="shared" si="151"/>
        <v>R&amp;D Fuel Use Reductions</v>
      </c>
      <c r="K636" s="3" t="s">
        <v>525</v>
      </c>
      <c r="L636" s="128">
        <v>0</v>
      </c>
      <c r="M636" s="128">
        <v>0.4</v>
      </c>
      <c r="N636" s="215">
        <v>0.01</v>
      </c>
      <c r="O636" s="167" t="s">
        <v>35</v>
      </c>
      <c r="P636" s="143" t="s">
        <v>631</v>
      </c>
      <c r="Q636" s="26" t="s">
        <v>1978</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515</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632</v>
      </c>
      <c r="Q637" s="26" t="s">
        <v>1978</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633</v>
      </c>
      <c r="Q638" s="26" t="s">
        <v>1978</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634</v>
      </c>
      <c r="Q643" s="26" t="s">
        <v>1978</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516</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635</v>
      </c>
      <c r="Q644" s="26" t="s">
        <v>1978</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636</v>
      </c>
      <c r="Q645" s="26" t="s">
        <v>1978</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1148</v>
      </c>
      <c r="B647" s="36" t="str">
        <f t="shared" si="152"/>
        <v>Fuel Use Reduction</v>
      </c>
      <c r="C647" s="53" t="s">
        <v>288</v>
      </c>
      <c r="D647" s="26" t="s">
        <v>142</v>
      </c>
      <c r="E647" s="26"/>
      <c r="F647" s="8" t="s">
        <v>323</v>
      </c>
      <c r="G647" s="26"/>
      <c r="H647" s="164">
        <v>125</v>
      </c>
      <c r="I647" s="26" t="s">
        <v>46</v>
      </c>
      <c r="J647" s="36" t="str">
        <f t="shared" si="151"/>
        <v>R&amp;D Fuel Use Reductions</v>
      </c>
      <c r="K647" s="3" t="s">
        <v>524</v>
      </c>
      <c r="L647" s="128">
        <v>0</v>
      </c>
      <c r="M647" s="128">
        <v>0.4</v>
      </c>
      <c r="N647" s="215">
        <v>0.01</v>
      </c>
      <c r="O647" s="167" t="s">
        <v>35</v>
      </c>
      <c r="P647" s="143" t="s">
        <v>637</v>
      </c>
      <c r="Q647" s="26" t="s">
        <v>1978</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638</v>
      </c>
      <c r="Q648" s="26" t="s">
        <v>1978</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639</v>
      </c>
      <c r="Q649" s="26" t="s">
        <v>1978</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640</v>
      </c>
      <c r="Q650" s="26" t="s">
        <v>1978</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850</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641</v>
      </c>
      <c r="Q651" s="26" t="s">
        <v>1978</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857</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642</v>
      </c>
      <c r="Q652" s="26" t="s">
        <v>1978</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643</v>
      </c>
      <c r="Q653" s="26" t="s">
        <v>1978</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644</v>
      </c>
      <c r="Q654" s="26" t="s">
        <v>1978</v>
      </c>
      <c r="R654" s="112" t="s">
        <v>240</v>
      </c>
      <c r="S654" s="143" t="s">
        <v>78</v>
      </c>
      <c r="T654" s="26"/>
    </row>
    <row r="655" spans="1:20" ht="105">
      <c r="A655" s="53" t="s">
        <v>1148</v>
      </c>
      <c r="B655" s="36" t="str">
        <f t="shared" si="155"/>
        <v>Fuel Use Reduction</v>
      </c>
      <c r="C655" s="53" t="s">
        <v>289</v>
      </c>
      <c r="D655" s="26" t="s">
        <v>503</v>
      </c>
      <c r="E655" s="26"/>
      <c r="F655" s="26" t="s">
        <v>482</v>
      </c>
      <c r="G655" s="26"/>
      <c r="H655" s="164">
        <v>133</v>
      </c>
      <c r="I655" s="26" t="s">
        <v>46</v>
      </c>
      <c r="J655" s="36" t="str">
        <f t="shared" si="151"/>
        <v>R&amp;D Fuel Use Reductions</v>
      </c>
      <c r="K655" s="3" t="s">
        <v>523</v>
      </c>
      <c r="L655" s="128">
        <v>0</v>
      </c>
      <c r="M655" s="128">
        <v>0.4</v>
      </c>
      <c r="N655" s="215">
        <v>0.01</v>
      </c>
      <c r="O655" s="167" t="s">
        <v>35</v>
      </c>
      <c r="P655" s="143" t="s">
        <v>645</v>
      </c>
      <c r="Q655" s="26" t="s">
        <v>1978</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504</v>
      </c>
      <c r="E656" s="26"/>
      <c r="F656" s="26" t="s">
        <v>483</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646</v>
      </c>
      <c r="Q656" s="26" t="s">
        <v>1978</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505</v>
      </c>
      <c r="E657" s="26"/>
      <c r="F657" s="26" t="s">
        <v>484</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647</v>
      </c>
      <c r="Q657" s="26" t="s">
        <v>1978</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506</v>
      </c>
      <c r="E658" s="26"/>
      <c r="F658" s="26" t="s">
        <v>485</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648</v>
      </c>
      <c r="Q658" s="26" t="s">
        <v>1978</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507</v>
      </c>
      <c r="E659" s="26"/>
      <c r="F659" s="26" t="s">
        <v>486</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649</v>
      </c>
      <c r="Q659" s="26" t="s">
        <v>1978</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975</v>
      </c>
      <c r="E660" s="26"/>
      <c r="F660" s="26" t="s">
        <v>1318</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1322</v>
      </c>
      <c r="Q660" s="26" t="s">
        <v>1978</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974</v>
      </c>
      <c r="E661" s="26"/>
      <c r="F661" s="26" t="s">
        <v>1319</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1323</v>
      </c>
      <c r="Q661" s="26" t="s">
        <v>1978</v>
      </c>
      <c r="R661" s="112" t="s">
        <v>240</v>
      </c>
      <c r="S661" s="143" t="s">
        <v>78</v>
      </c>
      <c r="T661" s="26"/>
    </row>
    <row r="662" spans="1:20" ht="75">
      <c r="A662" s="3" t="s">
        <v>1360</v>
      </c>
      <c r="B662" s="3" t="s">
        <v>1361</v>
      </c>
      <c r="C662" s="3" t="s">
        <v>1365</v>
      </c>
      <c r="H662" s="164">
        <v>543</v>
      </c>
      <c r="I662" s="3" t="s">
        <v>46</v>
      </c>
      <c r="J662" s="138"/>
      <c r="K662" s="3" t="s">
        <v>1362</v>
      </c>
      <c r="L662" s="128">
        <v>-0.08</v>
      </c>
      <c r="M662" s="128">
        <v>0.02</v>
      </c>
      <c r="N662" s="130">
        <v>1E-3</v>
      </c>
      <c r="O662" s="3" t="s">
        <v>1369</v>
      </c>
      <c r="P662" s="148" t="s">
        <v>1476</v>
      </c>
      <c r="R662" s="116"/>
      <c r="S662" s="163" t="s">
        <v>1363</v>
      </c>
      <c r="T662" s="3"/>
    </row>
    <row r="663" spans="1:20" ht="105">
      <c r="A663" s="3" t="s">
        <v>1572</v>
      </c>
      <c r="B663" s="3" t="s">
        <v>1573</v>
      </c>
      <c r="C663" s="3" t="s">
        <v>1580</v>
      </c>
      <c r="D663" s="3" t="s">
        <v>1589</v>
      </c>
      <c r="F663" s="3" t="s">
        <v>1594</v>
      </c>
      <c r="H663" s="165">
        <v>545</v>
      </c>
      <c r="I663" s="3" t="s">
        <v>46</v>
      </c>
      <c r="J663" s="138"/>
      <c r="K663" s="3" t="s">
        <v>1854</v>
      </c>
      <c r="L663" s="3">
        <v>0</v>
      </c>
      <c r="M663" s="3">
        <v>10</v>
      </c>
      <c r="N663" s="3">
        <v>1</v>
      </c>
      <c r="O663" s="3" t="s">
        <v>1489</v>
      </c>
      <c r="P663" s="3" t="s">
        <v>1598</v>
      </c>
      <c r="Q663" s="3" t="s">
        <v>1490</v>
      </c>
      <c r="R663" s="116"/>
      <c r="S663" s="3"/>
      <c r="T663" s="3"/>
    </row>
    <row r="664" spans="1:20" ht="105">
      <c r="A664" s="4" t="str">
        <f>A$663</f>
        <v>Government Revenue Accounting</v>
      </c>
      <c r="B664" s="4" t="str">
        <f t="shared" ref="B664:C664" si="161">B$663</f>
        <v>Carbon Tax Revenue</v>
      </c>
      <c r="C664" s="4" t="str">
        <f t="shared" si="161"/>
        <v>GRA for Carbon Tax Revenue</v>
      </c>
      <c r="D664" s="3" t="s">
        <v>1590</v>
      </c>
      <c r="F664" s="3" t="s">
        <v>1716</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1717</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1591</v>
      </c>
      <c r="F665" s="3" t="s">
        <v>1595</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1491</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1592</v>
      </c>
      <c r="F666" s="3" t="s">
        <v>1596</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1492</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1593</v>
      </c>
      <c r="F667" s="3" t="s">
        <v>1597</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1493</v>
      </c>
      <c r="Q667" s="4" t="str">
        <f t="shared" si="164"/>
        <v>io-model.html</v>
      </c>
      <c r="R667" s="116"/>
      <c r="S667" s="3"/>
      <c r="T667" s="3"/>
    </row>
    <row r="668" spans="1:20" ht="105">
      <c r="A668" s="3" t="s">
        <v>1572</v>
      </c>
      <c r="B668" s="3" t="s">
        <v>1574</v>
      </c>
      <c r="C668" s="3" t="s">
        <v>1581</v>
      </c>
      <c r="D668" s="3" t="s">
        <v>1589</v>
      </c>
      <c r="F668" s="3" t="s">
        <v>1594</v>
      </c>
      <c r="H668" s="165">
        <v>550</v>
      </c>
      <c r="I668" s="3" t="s">
        <v>46</v>
      </c>
      <c r="J668" s="138"/>
      <c r="K668" s="3" t="s">
        <v>1855</v>
      </c>
      <c r="L668" s="3">
        <v>0</v>
      </c>
      <c r="M668" s="3">
        <v>10</v>
      </c>
      <c r="N668" s="3">
        <v>1</v>
      </c>
      <c r="O668" s="3" t="s">
        <v>1489</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1490</v>
      </c>
      <c r="R668" s="116"/>
      <c r="S668" s="3"/>
      <c r="T668" s="3"/>
    </row>
    <row r="669" spans="1:20" ht="105">
      <c r="A669" s="4" t="str">
        <f>A$668</f>
        <v>Government Revenue Accounting</v>
      </c>
      <c r="B669" s="4" t="str">
        <f t="shared" ref="B669:C672" si="166">B$668</f>
        <v>Fuel Tax Revenue</v>
      </c>
      <c r="C669" s="4" t="str">
        <f t="shared" si="166"/>
        <v>GRA for Fuel Tax Revenue</v>
      </c>
      <c r="D669" s="3" t="s">
        <v>1590</v>
      </c>
      <c r="F669" s="3" t="s">
        <v>1716</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1591</v>
      </c>
      <c r="F670" s="3" t="s">
        <v>1595</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1592</v>
      </c>
      <c r="F671" s="3" t="s">
        <v>1596</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1593</v>
      </c>
      <c r="F672" s="3" t="s">
        <v>1597</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1572</v>
      </c>
      <c r="B673" s="3" t="s">
        <v>466</v>
      </c>
      <c r="C673" s="3" t="s">
        <v>1582</v>
      </c>
      <c r="D673" s="3" t="s">
        <v>1589</v>
      </c>
      <c r="F673" s="3" t="s">
        <v>1594</v>
      </c>
      <c r="H673" s="165">
        <v>555</v>
      </c>
      <c r="I673" s="3" t="s">
        <v>46</v>
      </c>
      <c r="J673" s="138"/>
      <c r="K673" s="3" t="s">
        <v>1856</v>
      </c>
      <c r="L673" s="3">
        <v>0</v>
      </c>
      <c r="M673" s="3">
        <v>10</v>
      </c>
      <c r="N673" s="3">
        <v>1</v>
      </c>
      <c r="O673" s="3" t="s">
        <v>1489</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1490</v>
      </c>
      <c r="R673" s="116"/>
      <c r="S673" s="3"/>
      <c r="T673" s="3"/>
    </row>
    <row r="674" spans="1:20" ht="105">
      <c r="A674" s="4" t="str">
        <f>A$673</f>
        <v>Government Revenue Accounting</v>
      </c>
      <c r="B674" s="4" t="str">
        <f t="shared" ref="B674:C677" si="171">B$673</f>
        <v>EV Subsidy</v>
      </c>
      <c r="C674" s="4" t="str">
        <f t="shared" si="171"/>
        <v>GRA for EV Subsidy</v>
      </c>
      <c r="D674" s="3" t="s">
        <v>1590</v>
      </c>
      <c r="F674" s="3" t="s">
        <v>1716</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1591</v>
      </c>
      <c r="F675" s="3" t="s">
        <v>1595</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1592</v>
      </c>
      <c r="F676" s="3" t="s">
        <v>1596</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1593</v>
      </c>
      <c r="F677" s="3" t="s">
        <v>1597</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1572</v>
      </c>
      <c r="B678" s="3" t="s">
        <v>1575</v>
      </c>
      <c r="C678" s="3" t="s">
        <v>1583</v>
      </c>
      <c r="D678" s="3" t="s">
        <v>1589</v>
      </c>
      <c r="F678" s="3" t="s">
        <v>1594</v>
      </c>
      <c r="H678" s="165">
        <v>560</v>
      </c>
      <c r="I678" s="3" t="s">
        <v>46</v>
      </c>
      <c r="J678" s="138"/>
      <c r="K678" s="3" t="s">
        <v>1857</v>
      </c>
      <c r="L678" s="3">
        <v>0</v>
      </c>
      <c r="M678" s="3">
        <v>10</v>
      </c>
      <c r="N678" s="3">
        <v>1</v>
      </c>
      <c r="O678" s="3" t="s">
        <v>1489</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1490</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1590</v>
      </c>
      <c r="F679" s="3" t="s">
        <v>1716</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1591</v>
      </c>
      <c r="F680" s="3" t="s">
        <v>1595</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1592</v>
      </c>
      <c r="F681" s="3" t="s">
        <v>1596</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1593</v>
      </c>
      <c r="F682" s="3" t="s">
        <v>1597</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1572</v>
      </c>
      <c r="B683" s="3" t="s">
        <v>1576</v>
      </c>
      <c r="C683" s="3" t="s">
        <v>1584</v>
      </c>
      <c r="D683" s="3" t="s">
        <v>1589</v>
      </c>
      <c r="F683" s="3" t="s">
        <v>1594</v>
      </c>
      <c r="H683" s="165">
        <v>565</v>
      </c>
      <c r="I683" s="3" t="s">
        <v>46</v>
      </c>
      <c r="J683" s="138"/>
      <c r="K683" s="3" t="s">
        <v>1858</v>
      </c>
      <c r="L683" s="3">
        <v>0</v>
      </c>
      <c r="M683" s="3">
        <v>10</v>
      </c>
      <c r="N683" s="3">
        <v>1</v>
      </c>
      <c r="O683" s="3" t="s">
        <v>1489</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1490</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1590</v>
      </c>
      <c r="F684" s="3" t="s">
        <v>1716</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1591</v>
      </c>
      <c r="F685" s="3" t="s">
        <v>1595</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1592</v>
      </c>
      <c r="F686" s="3" t="s">
        <v>1596</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1593</v>
      </c>
      <c r="F687" s="3" t="s">
        <v>1597</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1572</v>
      </c>
      <c r="B688" s="3" t="s">
        <v>255</v>
      </c>
      <c r="C688" s="3" t="s">
        <v>1585</v>
      </c>
      <c r="D688" s="3" t="s">
        <v>1589</v>
      </c>
      <c r="F688" s="3" t="s">
        <v>1594</v>
      </c>
      <c r="H688" s="165">
        <v>570</v>
      </c>
      <c r="I688" s="3" t="s">
        <v>46</v>
      </c>
      <c r="J688" s="138"/>
      <c r="K688" s="3" t="s">
        <v>1859</v>
      </c>
      <c r="L688" s="3">
        <v>0</v>
      </c>
      <c r="M688" s="3">
        <v>10</v>
      </c>
      <c r="N688" s="3">
        <v>1</v>
      </c>
      <c r="O688" s="3" t="s">
        <v>1489</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1490</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1590</v>
      </c>
      <c r="F689" s="3" t="s">
        <v>1716</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1591</v>
      </c>
      <c r="F690" s="3" t="s">
        <v>1595</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1592</v>
      </c>
      <c r="F691" s="3" t="s">
        <v>1596</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1593</v>
      </c>
      <c r="F692" s="3" t="s">
        <v>1597</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1572</v>
      </c>
      <c r="B693" s="3" t="s">
        <v>1577</v>
      </c>
      <c r="C693" s="3" t="s">
        <v>1586</v>
      </c>
      <c r="D693" s="3" t="s">
        <v>1589</v>
      </c>
      <c r="F693" s="3" t="s">
        <v>1594</v>
      </c>
      <c r="H693" s="165">
        <v>575</v>
      </c>
      <c r="I693" s="3" t="s">
        <v>46</v>
      </c>
      <c r="J693" s="138"/>
      <c r="K693" s="3" t="s">
        <v>1860</v>
      </c>
      <c r="L693" s="3">
        <v>0</v>
      </c>
      <c r="M693" s="3">
        <v>10</v>
      </c>
      <c r="N693" s="3">
        <v>1</v>
      </c>
      <c r="O693" s="3" t="s">
        <v>1489</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1490</v>
      </c>
      <c r="R693" s="116"/>
      <c r="S693" s="3"/>
      <c r="T693" s="3"/>
    </row>
    <row r="694" spans="1:20" ht="105">
      <c r="A694" s="4" t="str">
        <f>A$693</f>
        <v>Government Revenue Accounting</v>
      </c>
      <c r="B694" s="4" t="str">
        <f t="shared" ref="B694:C697" si="191">B$693</f>
        <v>Fuel Subsidy</v>
      </c>
      <c r="C694" s="4" t="str">
        <f t="shared" si="191"/>
        <v>GRA for Fuel Subsidies</v>
      </c>
      <c r="D694" s="3" t="s">
        <v>1590</v>
      </c>
      <c r="F694" s="3" t="s">
        <v>1716</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1591</v>
      </c>
      <c r="F695" s="3" t="s">
        <v>1595</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1592</v>
      </c>
      <c r="F696" s="3" t="s">
        <v>1596</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1593</v>
      </c>
      <c r="F697" s="3" t="s">
        <v>1597</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1572</v>
      </c>
      <c r="B698" s="3" t="s">
        <v>1578</v>
      </c>
      <c r="C698" s="3" t="s">
        <v>1587</v>
      </c>
      <c r="D698" s="3" t="s">
        <v>1589</v>
      </c>
      <c r="F698" s="3" t="s">
        <v>1594</v>
      </c>
      <c r="H698" s="165">
        <v>580</v>
      </c>
      <c r="I698" s="3" t="s">
        <v>46</v>
      </c>
      <c r="J698" s="138"/>
      <c r="K698" s="3" t="s">
        <v>1861</v>
      </c>
      <c r="L698" s="3">
        <v>0</v>
      </c>
      <c r="M698" s="3">
        <v>10</v>
      </c>
      <c r="N698" s="3">
        <v>1</v>
      </c>
      <c r="O698" s="3" t="s">
        <v>1489</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1490</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1590</v>
      </c>
      <c r="F699" s="3" t="s">
        <v>1716</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1591</v>
      </c>
      <c r="F700" s="3" t="s">
        <v>1595</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1592</v>
      </c>
      <c r="F701" s="3" t="s">
        <v>1596</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1593</v>
      </c>
      <c r="F702" s="3" t="s">
        <v>1597</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1572</v>
      </c>
      <c r="B703" s="3" t="s">
        <v>1579</v>
      </c>
      <c r="C703" s="3" t="s">
        <v>1588</v>
      </c>
      <c r="D703" s="3" t="s">
        <v>1589</v>
      </c>
      <c r="F703" s="3" t="s">
        <v>1594</v>
      </c>
      <c r="H703" s="165">
        <v>585</v>
      </c>
      <c r="I703" s="3" t="s">
        <v>46</v>
      </c>
      <c r="J703" s="138"/>
      <c r="K703" s="3" t="s">
        <v>1862</v>
      </c>
      <c r="L703" s="3">
        <v>0</v>
      </c>
      <c r="M703" s="3">
        <v>10</v>
      </c>
      <c r="N703" s="3">
        <v>1</v>
      </c>
      <c r="O703" s="3" t="s">
        <v>1489</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1490</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1590</v>
      </c>
      <c r="F704" s="3" t="s">
        <v>1716</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1591</v>
      </c>
      <c r="F705" s="3" t="s">
        <v>1595</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1592</v>
      </c>
      <c r="F706" s="3" t="s">
        <v>1596</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1593</v>
      </c>
      <c r="F707" s="3" t="s">
        <v>1597</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7" t="s">
        <v>1352</v>
      </c>
      <c r="B1" s="247"/>
    </row>
    <row r="2" spans="1:2">
      <c r="A2" s="120" t="s">
        <v>1353</v>
      </c>
      <c r="B2" s="120" t="s">
        <v>1354</v>
      </c>
    </row>
    <row r="3" spans="1:2">
      <c r="A3" s="121" t="s">
        <v>353</v>
      </c>
      <c r="B3" s="52" t="str">
        <f>A3</f>
        <v>million metric tons / year</v>
      </c>
    </row>
    <row r="4" spans="1:2">
      <c r="A4" s="121" t="s">
        <v>1460</v>
      </c>
      <c r="B4" s="52" t="str">
        <f>A4</f>
        <v>g CO2e / 2019 dollar</v>
      </c>
    </row>
    <row r="5" spans="1:2">
      <c r="A5" s="122" t="s">
        <v>661</v>
      </c>
      <c r="B5" s="52" t="str">
        <f t="shared" ref="B5:B40" si="0">A5</f>
        <v>thousand metric tons / year</v>
      </c>
    </row>
    <row r="6" spans="1:2">
      <c r="A6" s="122" t="s">
        <v>1461</v>
      </c>
      <c r="B6" s="52" t="str">
        <f>A6</f>
        <v>g CO2 / 2019 dollar</v>
      </c>
    </row>
    <row r="7" spans="1:2">
      <c r="A7" s="122" t="s">
        <v>1462</v>
      </c>
      <c r="B7" s="52" t="str">
        <f t="shared" si="0"/>
        <v>2019 dollars / ton CO2e abated, Annual average abatement potential (MtCO2e)</v>
      </c>
    </row>
    <row r="8" spans="1:2">
      <c r="A8" s="122" t="s">
        <v>1463</v>
      </c>
      <c r="B8" s="52" t="str">
        <f t="shared" si="0"/>
        <v>billion 2019 dollars / year</v>
      </c>
    </row>
    <row r="9" spans="1:2">
      <c r="A9" s="122" t="s">
        <v>1507</v>
      </c>
      <c r="B9" s="52" t="str">
        <f t="shared" si="0"/>
        <v>billion 2019 dollars</v>
      </c>
    </row>
    <row r="10" spans="1:2">
      <c r="A10" s="122" t="s">
        <v>1403</v>
      </c>
      <c r="B10" s="52" t="str">
        <f t="shared" si="0"/>
        <v>jobs</v>
      </c>
    </row>
    <row r="11" spans="1:2">
      <c r="A11" s="122" t="s">
        <v>1450</v>
      </c>
      <c r="B11" s="52" t="str">
        <f t="shared" si="0"/>
        <v>incidents / year</v>
      </c>
    </row>
    <row r="12" spans="1:2">
      <c r="A12" s="122" t="s">
        <v>1425</v>
      </c>
      <c r="B12" s="52" t="str">
        <f t="shared" si="0"/>
        <v>% change</v>
      </c>
    </row>
    <row r="13" spans="1:2">
      <c r="A13" s="122" t="s">
        <v>1464</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1465</v>
      </c>
      <c r="B17" s="52" t="str">
        <f t="shared" si="0"/>
        <v>2019 dollars / megawatt-hour (MWh)</v>
      </c>
    </row>
    <row r="18" spans="1:2">
      <c r="A18" s="122" t="s">
        <v>898</v>
      </c>
      <c r="B18" s="52" t="str">
        <f t="shared" si="0"/>
        <v>cubic km / yr</v>
      </c>
    </row>
    <row r="19" spans="1:2">
      <c r="A19" s="122" t="s">
        <v>740</v>
      </c>
      <c r="B19" s="52" t="str">
        <f t="shared" si="0"/>
        <v>trillion passenger-miles / year</v>
      </c>
    </row>
    <row r="20" spans="1:2">
      <c r="A20" s="122" t="s">
        <v>741</v>
      </c>
      <c r="B20" s="52" t="str">
        <f t="shared" si="0"/>
        <v>trillion freight ton-miles / year</v>
      </c>
    </row>
    <row r="21" spans="1:2">
      <c r="A21" s="122" t="s">
        <v>487</v>
      </c>
      <c r="B21" s="52" t="str">
        <f t="shared" si="0"/>
        <v>million vehicles / year</v>
      </c>
    </row>
    <row r="22" spans="1:2">
      <c r="A22" s="122" t="s">
        <v>719</v>
      </c>
      <c r="B22" s="52" t="str">
        <f t="shared" si="0"/>
        <v>thousand vehicles / year</v>
      </c>
    </row>
    <row r="23" spans="1:2">
      <c r="A23" s="122" t="s">
        <v>718</v>
      </c>
      <c r="B23" s="52" t="str">
        <f t="shared" si="0"/>
        <v>million vehicles</v>
      </c>
    </row>
    <row r="24" spans="1:2">
      <c r="A24" s="122" t="s">
        <v>749</v>
      </c>
      <c r="B24" s="52" t="str">
        <f t="shared" si="0"/>
        <v>thousand vehicles</v>
      </c>
    </row>
    <row r="25" spans="1:2">
      <c r="A25" s="122" t="s">
        <v>465</v>
      </c>
      <c r="B25" s="52" t="str">
        <f t="shared" si="0"/>
        <v>quads / year</v>
      </c>
    </row>
    <row r="26" spans="1:2">
      <c r="A26" s="122" t="s">
        <v>1466</v>
      </c>
      <c r="B26" s="52" t="str">
        <f>A26</f>
        <v>thousand BTU / 2019 dollar</v>
      </c>
    </row>
    <row r="27" spans="1:2">
      <c r="A27" s="122" t="s">
        <v>724</v>
      </c>
      <c r="B27" s="52" t="str">
        <f t="shared" si="0"/>
        <v>millions of short tons / year</v>
      </c>
    </row>
    <row r="28" spans="1:2">
      <c r="A28" s="122" t="s">
        <v>725</v>
      </c>
      <c r="B28" s="52" t="str">
        <f t="shared" si="0"/>
        <v>trillion cubic feet / year</v>
      </c>
    </row>
    <row r="29" spans="1:2">
      <c r="A29" s="122" t="s">
        <v>653</v>
      </c>
      <c r="B29" s="52" t="str">
        <f t="shared" si="0"/>
        <v>million barrels / year</v>
      </c>
    </row>
    <row r="30" spans="1:2">
      <c r="A30" s="122" t="s">
        <v>1111</v>
      </c>
      <c r="B30" s="52" t="str">
        <f t="shared" si="0"/>
        <v>million gallons / year</v>
      </c>
    </row>
    <row r="31" spans="1:2">
      <c r="A31" s="122" t="s">
        <v>796</v>
      </c>
      <c r="B31" s="52" t="str">
        <f t="shared" si="0"/>
        <v>trillion BTU / year</v>
      </c>
    </row>
    <row r="32" spans="1:2">
      <c r="A32" s="122" t="s">
        <v>1467</v>
      </c>
      <c r="B32" s="52" t="str">
        <f t="shared" si="0"/>
        <v>2019 dollars / short ton</v>
      </c>
    </row>
    <row r="33" spans="1:2">
      <c r="A33" s="122" t="s">
        <v>1468</v>
      </c>
      <c r="B33" s="52" t="str">
        <f t="shared" si="0"/>
        <v>2019 dollars / thousand cubic feet</v>
      </c>
    </row>
    <row r="34" spans="1:2">
      <c r="A34" s="122" t="s">
        <v>1469</v>
      </c>
      <c r="B34" s="52" t="str">
        <f t="shared" si="0"/>
        <v>2019 dollars / gallon</v>
      </c>
    </row>
    <row r="35" spans="1:2">
      <c r="A35" s="122" t="s">
        <v>1470</v>
      </c>
      <c r="B35" s="52" t="str">
        <f t="shared" si="0"/>
        <v>2019 dollars / barrel</v>
      </c>
    </row>
    <row r="36" spans="1:2">
      <c r="A36" s="122" t="s">
        <v>1471</v>
      </c>
      <c r="B36" s="52" t="str">
        <f t="shared" si="0"/>
        <v>2019 dollars / kg</v>
      </c>
    </row>
    <row r="37" spans="1:2">
      <c r="A37" s="122" t="s">
        <v>1472</v>
      </c>
      <c r="B37" s="52" t="str">
        <f t="shared" si="0"/>
        <v>2019 dollars / kilowatt-hour (kWh)</v>
      </c>
    </row>
    <row r="38" spans="1:2">
      <c r="A38" s="122" t="s">
        <v>1473</v>
      </c>
      <c r="B38" s="52" t="str">
        <f t="shared" si="0"/>
        <v>cost of eqpt. to capture 1 metric ton CO2e/yr (2019 dollars)</v>
      </c>
    </row>
    <row r="39" spans="1:2">
      <c r="A39" s="122" t="s">
        <v>1474</v>
      </c>
      <c r="B39" s="52" t="str">
        <f t="shared" si="0"/>
        <v>million 2019 dollars / megawatt (MW)</v>
      </c>
    </row>
    <row r="40" spans="1:2">
      <c r="A40" s="122" t="s">
        <v>1475</v>
      </c>
      <c r="B40" s="52" t="str">
        <f t="shared" si="0"/>
        <v>cost of eqpt. to produce 1 kg H2/yr (2019 dollars)</v>
      </c>
    </row>
    <row r="42" spans="1:2">
      <c r="A42" s="247" t="s">
        <v>1356</v>
      </c>
      <c r="B42" s="247"/>
    </row>
    <row r="43" spans="1:2">
      <c r="A43" s="120" t="s">
        <v>1353</v>
      </c>
      <c r="B43" s="120" t="s">
        <v>1354</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651</v>
      </c>
      <c r="B1" s="48" t="s">
        <v>652</v>
      </c>
      <c r="C1" s="124" t="s">
        <v>1355</v>
      </c>
      <c r="D1" s="48" t="s">
        <v>64</v>
      </c>
      <c r="E1" s="48" t="s">
        <v>66</v>
      </c>
      <c r="F1" s="123" t="s">
        <v>447</v>
      </c>
      <c r="G1" s="48" t="s">
        <v>65</v>
      </c>
      <c r="H1" s="48" t="s">
        <v>674</v>
      </c>
      <c r="I1" s="49" t="s">
        <v>295</v>
      </c>
      <c r="J1" s="139" t="s">
        <v>1599</v>
      </c>
      <c r="K1" s="139" t="s">
        <v>1600</v>
      </c>
      <c r="L1" s="139" t="s">
        <v>1601</v>
      </c>
      <c r="M1" s="139" t="s">
        <v>1602</v>
      </c>
      <c r="N1" s="139" t="s">
        <v>1603</v>
      </c>
      <c r="O1" s="139" t="s">
        <v>1604</v>
      </c>
      <c r="P1" s="139" t="s">
        <v>1605</v>
      </c>
      <c r="Q1" s="139" t="s">
        <v>1606</v>
      </c>
      <c r="R1" s="139" t="s">
        <v>1607</v>
      </c>
      <c r="S1" s="139" t="s">
        <v>1608</v>
      </c>
    </row>
    <row r="2" spans="1:19" ht="60">
      <c r="A2" s="55" t="s">
        <v>682</v>
      </c>
      <c r="B2" s="53" t="s">
        <v>683</v>
      </c>
      <c r="C2" s="118">
        <v>1</v>
      </c>
      <c r="D2" s="53" t="s">
        <v>67</v>
      </c>
      <c r="E2" s="53" t="s">
        <v>68</v>
      </c>
      <c r="F2" s="3" t="str">
        <f>UnitControlCenter!$B$3</f>
        <v>million metric tons / year</v>
      </c>
      <c r="G2" s="53" t="s">
        <v>194</v>
      </c>
      <c r="J2" s="219" t="s">
        <v>1701</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682</v>
      </c>
      <c r="B3" s="53" t="s">
        <v>684</v>
      </c>
      <c r="C3" s="57">
        <v>1</v>
      </c>
      <c r="D3" s="54" t="s">
        <v>67</v>
      </c>
      <c r="E3" s="54" t="s">
        <v>68</v>
      </c>
      <c r="F3" s="3" t="str">
        <f>UnitControlCenter!$B$3</f>
        <v>million metric tons / year</v>
      </c>
      <c r="G3" s="53" t="s">
        <v>650</v>
      </c>
      <c r="I3" s="53"/>
      <c r="J3" s="219" t="s">
        <v>1701</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682</v>
      </c>
      <c r="B4" s="54" t="s">
        <v>685</v>
      </c>
      <c r="C4" s="118">
        <v>1</v>
      </c>
      <c r="D4" s="53" t="s">
        <v>69</v>
      </c>
      <c r="E4" s="53" t="s">
        <v>70</v>
      </c>
      <c r="F4" s="3" t="str">
        <f>UnitControlCenter!$B$3</f>
        <v>million metric tons / year</v>
      </c>
      <c r="G4" s="53" t="s">
        <v>1326</v>
      </c>
      <c r="H4" s="53" t="s">
        <v>1327</v>
      </c>
      <c r="I4" s="53" t="s">
        <v>1328</v>
      </c>
      <c r="J4" s="219"/>
      <c r="K4" s="219"/>
      <c r="L4" s="245"/>
      <c r="M4" s="245"/>
      <c r="N4" s="219"/>
    </row>
    <row r="5" spans="1:19" ht="30">
      <c r="A5" s="55" t="s">
        <v>682</v>
      </c>
      <c r="B5" s="54" t="s">
        <v>686</v>
      </c>
      <c r="C5" s="118">
        <v>1</v>
      </c>
      <c r="D5" s="53" t="s">
        <v>69</v>
      </c>
      <c r="E5" s="53" t="s">
        <v>70</v>
      </c>
      <c r="F5" s="3" t="str">
        <f>UnitControlCenter!$B$3</f>
        <v>million metric tons / year</v>
      </c>
      <c r="G5" s="53" t="s">
        <v>1329</v>
      </c>
      <c r="H5" s="53" t="s">
        <v>1330</v>
      </c>
      <c r="I5" s="53" t="s">
        <v>1331</v>
      </c>
      <c r="J5" s="219"/>
      <c r="K5" s="219"/>
      <c r="L5" s="245"/>
      <c r="M5" s="245"/>
      <c r="N5" s="219"/>
    </row>
    <row r="6" spans="1:19" ht="30">
      <c r="A6" s="55" t="s">
        <v>682</v>
      </c>
      <c r="B6" s="54" t="s">
        <v>687</v>
      </c>
      <c r="C6" s="118">
        <v>1</v>
      </c>
      <c r="D6" s="53" t="s">
        <v>69</v>
      </c>
      <c r="E6" s="53" t="s">
        <v>70</v>
      </c>
      <c r="F6" s="3" t="str">
        <f>UnitControlCenter!$B$3</f>
        <v>million metric tons / year</v>
      </c>
      <c r="G6" s="53" t="s">
        <v>1079</v>
      </c>
      <c r="H6" s="40" t="s">
        <v>1080</v>
      </c>
      <c r="I6" s="53" t="s">
        <v>1081</v>
      </c>
      <c r="J6" s="219"/>
      <c r="K6" s="219"/>
      <c r="L6" s="245"/>
      <c r="M6" s="245"/>
      <c r="N6" s="219"/>
    </row>
    <row r="7" spans="1:19">
      <c r="A7" s="55" t="s">
        <v>682</v>
      </c>
      <c r="B7" s="54" t="s">
        <v>1413</v>
      </c>
      <c r="C7" s="119">
        <v>0</v>
      </c>
      <c r="D7" s="53" t="s">
        <v>67</v>
      </c>
      <c r="E7" s="53" t="s">
        <v>68</v>
      </c>
      <c r="F7" s="1" t="str">
        <f>UnitControlCenter!$B$4</f>
        <v>g CO2e / 2019 dollar</v>
      </c>
      <c r="G7" s="53" t="s">
        <v>1358</v>
      </c>
      <c r="I7" s="53"/>
      <c r="J7" s="219"/>
      <c r="K7" s="219"/>
      <c r="L7" s="245"/>
      <c r="M7" s="245"/>
      <c r="N7" s="219"/>
    </row>
    <row r="8" spans="1:19">
      <c r="A8" s="55" t="s">
        <v>682</v>
      </c>
      <c r="B8" s="54" t="s">
        <v>149</v>
      </c>
      <c r="C8" s="118">
        <v>1</v>
      </c>
      <c r="D8" s="53" t="s">
        <v>67</v>
      </c>
      <c r="E8" s="53" t="s">
        <v>68</v>
      </c>
      <c r="F8" s="3" t="str">
        <f>UnitControlCenter!$B$3</f>
        <v>million metric tons / year</v>
      </c>
      <c r="G8" s="53" t="s">
        <v>841</v>
      </c>
      <c r="I8" s="53"/>
      <c r="J8" s="219"/>
      <c r="K8" s="219"/>
      <c r="L8" s="245"/>
      <c r="M8" s="245"/>
      <c r="N8" s="219"/>
    </row>
    <row r="9" spans="1:19" ht="60">
      <c r="A9" s="55" t="s">
        <v>682</v>
      </c>
      <c r="B9" s="54" t="s">
        <v>839</v>
      </c>
      <c r="C9" s="118">
        <v>1</v>
      </c>
      <c r="D9" s="53" t="s">
        <v>67</v>
      </c>
      <c r="E9" s="53" t="s">
        <v>68</v>
      </c>
      <c r="F9" s="3" t="str">
        <f>UnitControlCenter!$B$3</f>
        <v>million metric tons / year</v>
      </c>
      <c r="G9" s="53" t="s">
        <v>842</v>
      </c>
      <c r="J9" s="219" t="s">
        <v>1701</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682</v>
      </c>
      <c r="B10" s="54" t="s">
        <v>927</v>
      </c>
      <c r="C10" s="118">
        <v>1</v>
      </c>
      <c r="D10" s="53" t="s">
        <v>67</v>
      </c>
      <c r="E10" s="53" t="s">
        <v>68</v>
      </c>
      <c r="F10" s="3" t="str">
        <f>UnitControlCenter!$B$3</f>
        <v>million metric tons / year</v>
      </c>
      <c r="G10" s="53" t="s">
        <v>940</v>
      </c>
      <c r="J10" s="219"/>
      <c r="K10" s="219"/>
      <c r="L10" s="245"/>
      <c r="M10" s="245"/>
      <c r="N10" s="219"/>
    </row>
    <row r="11" spans="1:19" ht="60">
      <c r="A11" s="55" t="s">
        <v>682</v>
      </c>
      <c r="B11" s="54" t="s">
        <v>100</v>
      </c>
      <c r="C11" s="118">
        <v>1</v>
      </c>
      <c r="D11" s="53" t="s">
        <v>67</v>
      </c>
      <c r="E11" s="53" t="s">
        <v>68</v>
      </c>
      <c r="F11" s="3" t="str">
        <f>UnitControlCenter!$B$3</f>
        <v>million metric tons / year</v>
      </c>
      <c r="G11" s="53" t="s">
        <v>843</v>
      </c>
      <c r="J11" s="219" t="s">
        <v>1701</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682</v>
      </c>
      <c r="B12" s="54" t="s">
        <v>9</v>
      </c>
      <c r="C12" s="118">
        <v>1</v>
      </c>
      <c r="D12" s="53" t="s">
        <v>67</v>
      </c>
      <c r="E12" s="53" t="s">
        <v>68</v>
      </c>
      <c r="F12" s="3" t="str">
        <f>UnitControlCenter!$B$3</f>
        <v>million metric tons / year</v>
      </c>
      <c r="G12" s="53" t="s">
        <v>883</v>
      </c>
      <c r="J12" s="219" t="s">
        <v>1701</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682</v>
      </c>
      <c r="B13" s="54" t="s">
        <v>840</v>
      </c>
      <c r="C13" s="118">
        <v>1</v>
      </c>
      <c r="D13" s="53" t="s">
        <v>67</v>
      </c>
      <c r="E13" s="53" t="s">
        <v>68</v>
      </c>
      <c r="F13" s="3" t="str">
        <f>UnitControlCenter!$B$3</f>
        <v>million metric tons / year</v>
      </c>
      <c r="G13" s="53" t="s">
        <v>844</v>
      </c>
      <c r="J13" s="219"/>
      <c r="K13" s="219"/>
      <c r="L13" s="245"/>
      <c r="M13" s="245"/>
      <c r="N13" s="219"/>
    </row>
    <row r="14" spans="1:19" ht="60">
      <c r="A14" s="55" t="s">
        <v>682</v>
      </c>
      <c r="B14" s="54" t="s">
        <v>4</v>
      </c>
      <c r="C14" s="118">
        <v>1</v>
      </c>
      <c r="D14" s="53" t="s">
        <v>67</v>
      </c>
      <c r="E14" s="53" t="s">
        <v>68</v>
      </c>
      <c r="F14" s="3" t="str">
        <f>UnitControlCenter!$B$3</f>
        <v>million metric tons / year</v>
      </c>
      <c r="G14" s="53" t="s">
        <v>845</v>
      </c>
      <c r="J14" s="219" t="s">
        <v>1701</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682</v>
      </c>
      <c r="B15" s="97" t="s">
        <v>849</v>
      </c>
      <c r="C15" s="125">
        <v>1</v>
      </c>
      <c r="D15" s="98" t="s">
        <v>67</v>
      </c>
      <c r="E15" s="98" t="s">
        <v>68</v>
      </c>
      <c r="F15" s="101" t="str">
        <f>UnitControlCenter!$B$3</f>
        <v>million metric tons / year</v>
      </c>
      <c r="G15" s="98" t="s">
        <v>846</v>
      </c>
      <c r="H15" s="99"/>
      <c r="I15" s="98"/>
      <c r="J15" s="99"/>
      <c r="K15" s="99"/>
      <c r="L15" s="99"/>
      <c r="M15" s="99"/>
      <c r="N15" s="99"/>
      <c r="O15" s="99"/>
      <c r="P15" s="99"/>
      <c r="Q15" s="99"/>
      <c r="R15" s="99"/>
      <c r="S15" s="99"/>
    </row>
    <row r="16" spans="1:19">
      <c r="A16" s="54" t="s">
        <v>688</v>
      </c>
      <c r="B16" s="54" t="s">
        <v>493</v>
      </c>
      <c r="C16" s="118">
        <v>1</v>
      </c>
      <c r="D16" s="53" t="s">
        <v>67</v>
      </c>
      <c r="E16" s="53" t="s">
        <v>68</v>
      </c>
      <c r="F16" s="3" t="str">
        <f>UnitControlCenter!$B$3</f>
        <v>million metric tons / year</v>
      </c>
      <c r="G16" s="53" t="s">
        <v>673</v>
      </c>
      <c r="I16" s="53"/>
    </row>
    <row r="17" spans="1:19">
      <c r="A17" s="54" t="s">
        <v>688</v>
      </c>
      <c r="B17" s="55" t="s">
        <v>501</v>
      </c>
      <c r="C17" s="118">
        <v>1</v>
      </c>
      <c r="D17" s="53" t="s">
        <v>67</v>
      </c>
      <c r="E17" s="53" t="s">
        <v>68</v>
      </c>
      <c r="F17" s="3" t="str">
        <f>UnitControlCenter!$B$3</f>
        <v>million metric tons / year</v>
      </c>
      <c r="G17" s="53" t="s">
        <v>664</v>
      </c>
      <c r="I17" s="53"/>
    </row>
    <row r="18" spans="1:19">
      <c r="A18" s="54" t="s">
        <v>688</v>
      </c>
      <c r="B18" s="55" t="s">
        <v>502</v>
      </c>
      <c r="C18" s="118">
        <v>1</v>
      </c>
      <c r="D18" s="53" t="s">
        <v>67</v>
      </c>
      <c r="E18" s="53" t="s">
        <v>68</v>
      </c>
      <c r="F18" s="3" t="str">
        <f>UnitControlCenter!$B$3</f>
        <v>million metric tons / year</v>
      </c>
      <c r="G18" s="53" t="s">
        <v>663</v>
      </c>
      <c r="I18" s="53"/>
    </row>
    <row r="19" spans="1:19">
      <c r="A19" s="54" t="s">
        <v>688</v>
      </c>
      <c r="B19" s="55" t="s">
        <v>660</v>
      </c>
      <c r="C19" s="118">
        <v>1</v>
      </c>
      <c r="D19" s="53" t="s">
        <v>67</v>
      </c>
      <c r="E19" s="53" t="s">
        <v>68</v>
      </c>
      <c r="F19" s="3" t="str">
        <f>UnitControlCenter!$B$3</f>
        <v>million metric tons / year</v>
      </c>
      <c r="G19" s="53" t="s">
        <v>662</v>
      </c>
      <c r="I19" s="53"/>
    </row>
    <row r="20" spans="1:19">
      <c r="A20" s="54" t="s">
        <v>688</v>
      </c>
      <c r="B20" s="55" t="s">
        <v>659</v>
      </c>
      <c r="C20" s="118">
        <v>1</v>
      </c>
      <c r="D20" s="53" t="s">
        <v>67</v>
      </c>
      <c r="E20" s="53" t="s">
        <v>68</v>
      </c>
      <c r="F20" s="3" t="str">
        <f>UnitControlCenter!$B$5</f>
        <v>thousand metric tons / year</v>
      </c>
      <c r="G20" s="53" t="s">
        <v>668</v>
      </c>
      <c r="I20" s="53"/>
    </row>
    <row r="21" spans="1:19">
      <c r="A21" s="54" t="s">
        <v>688</v>
      </c>
      <c r="B21" s="55" t="s">
        <v>496</v>
      </c>
      <c r="C21" s="118">
        <v>1</v>
      </c>
      <c r="D21" s="53" t="s">
        <v>67</v>
      </c>
      <c r="E21" s="53" t="s">
        <v>68</v>
      </c>
      <c r="F21" s="3" t="str">
        <f>UnitControlCenter!$B$5</f>
        <v>thousand metric tons / year</v>
      </c>
      <c r="G21" s="53" t="s">
        <v>669</v>
      </c>
      <c r="I21" s="53"/>
    </row>
    <row r="22" spans="1:19">
      <c r="A22" s="54" t="s">
        <v>688</v>
      </c>
      <c r="B22" s="55" t="s">
        <v>499</v>
      </c>
      <c r="C22" s="118">
        <v>1</v>
      </c>
      <c r="D22" s="53" t="s">
        <v>67</v>
      </c>
      <c r="E22" s="53" t="s">
        <v>68</v>
      </c>
      <c r="F22" s="3" t="str">
        <f>UnitControlCenter!$B$5</f>
        <v>thousand metric tons / year</v>
      </c>
      <c r="G22" s="53" t="s">
        <v>666</v>
      </c>
      <c r="I22" s="53"/>
    </row>
    <row r="23" spans="1:19">
      <c r="A23" s="54" t="s">
        <v>688</v>
      </c>
      <c r="B23" s="55" t="s">
        <v>500</v>
      </c>
      <c r="C23" s="118">
        <v>1</v>
      </c>
      <c r="D23" s="53" t="s">
        <v>67</v>
      </c>
      <c r="E23" s="53" t="s">
        <v>68</v>
      </c>
      <c r="F23" s="3" t="str">
        <f>UnitControlCenter!$B$5</f>
        <v>thousand metric tons / year</v>
      </c>
      <c r="G23" s="53" t="s">
        <v>665</v>
      </c>
      <c r="I23" s="53"/>
    </row>
    <row r="24" spans="1:19">
      <c r="A24" s="54" t="s">
        <v>688</v>
      </c>
      <c r="B24" s="55" t="s">
        <v>495</v>
      </c>
      <c r="C24" s="118">
        <v>1</v>
      </c>
      <c r="D24" s="53" t="s">
        <v>67</v>
      </c>
      <c r="E24" s="53" t="s">
        <v>68</v>
      </c>
      <c r="F24" s="3" t="str">
        <f>UnitControlCenter!$B$3</f>
        <v>million metric tons / year</v>
      </c>
      <c r="G24" s="53" t="s">
        <v>670</v>
      </c>
      <c r="I24" s="53"/>
    </row>
    <row r="25" spans="1:19">
      <c r="A25" s="54" t="s">
        <v>688</v>
      </c>
      <c r="B25" s="55" t="s">
        <v>494</v>
      </c>
      <c r="C25" s="118">
        <v>1</v>
      </c>
      <c r="D25" s="53" t="s">
        <v>67</v>
      </c>
      <c r="E25" s="53" t="s">
        <v>68</v>
      </c>
      <c r="F25" s="3" t="str">
        <f>UnitControlCenter!$B$5</f>
        <v>thousand metric tons / year</v>
      </c>
      <c r="G25" s="53" t="s">
        <v>672</v>
      </c>
      <c r="I25" s="53"/>
    </row>
    <row r="26" spans="1:19">
      <c r="A26" s="54" t="s">
        <v>688</v>
      </c>
      <c r="B26" s="55" t="s">
        <v>498</v>
      </c>
      <c r="C26" s="118">
        <v>1</v>
      </c>
      <c r="D26" s="53" t="s">
        <v>67</v>
      </c>
      <c r="E26" s="53" t="s">
        <v>68</v>
      </c>
      <c r="F26" s="3" t="str">
        <f>UnitControlCenter!$B$3</f>
        <v>million metric tons / year</v>
      </c>
      <c r="G26" s="53" t="s">
        <v>667</v>
      </c>
      <c r="I26" s="53"/>
    </row>
    <row r="27" spans="1:19" ht="15.75" thickBot="1">
      <c r="A27" s="97" t="s">
        <v>688</v>
      </c>
      <c r="B27" s="103" t="s">
        <v>488</v>
      </c>
      <c r="C27" s="125">
        <v>1</v>
      </c>
      <c r="D27" s="98" t="s">
        <v>67</v>
      </c>
      <c r="E27" s="98" t="s">
        <v>68</v>
      </c>
      <c r="F27" s="101" t="str">
        <f>UnitControlCenter!$B$3</f>
        <v>million metric tons / year</v>
      </c>
      <c r="G27" s="98" t="s">
        <v>671</v>
      </c>
      <c r="H27" s="99"/>
      <c r="I27" s="98"/>
      <c r="J27" s="99"/>
      <c r="K27" s="99"/>
      <c r="L27" s="99"/>
      <c r="M27" s="99"/>
      <c r="N27" s="99"/>
      <c r="O27" s="99"/>
      <c r="P27" s="99"/>
      <c r="Q27" s="99"/>
      <c r="R27" s="99"/>
      <c r="S27" s="99"/>
    </row>
    <row r="28" spans="1:19" ht="75">
      <c r="A28" s="54" t="s">
        <v>689</v>
      </c>
      <c r="B28" s="54" t="s">
        <v>685</v>
      </c>
      <c r="C28" s="118">
        <v>1</v>
      </c>
      <c r="D28" s="53" t="s">
        <v>69</v>
      </c>
      <c r="E28" s="53" t="s">
        <v>70</v>
      </c>
      <c r="F28" s="3" t="str">
        <f>UnitControlCenter!$B$3</f>
        <v>million metric tons / year</v>
      </c>
      <c r="G28" s="53" t="s">
        <v>1428</v>
      </c>
      <c r="H28" s="40" t="s">
        <v>1429</v>
      </c>
      <c r="I28" s="53" t="s">
        <v>1430</v>
      </c>
    </row>
    <row r="29" spans="1:19" ht="105">
      <c r="A29" s="54" t="s">
        <v>689</v>
      </c>
      <c r="B29" s="54" t="s">
        <v>941</v>
      </c>
      <c r="C29" s="118">
        <v>1</v>
      </c>
      <c r="D29" s="53" t="s">
        <v>69</v>
      </c>
      <c r="E29" s="53" t="s">
        <v>70</v>
      </c>
      <c r="F29" s="3" t="str">
        <f>UnitControlCenter!$B$3</f>
        <v>million metric tons / year</v>
      </c>
      <c r="G29" s="53" t="s">
        <v>1431</v>
      </c>
      <c r="H29" s="40" t="s">
        <v>1432</v>
      </c>
      <c r="I29" s="53" t="s">
        <v>1433</v>
      </c>
    </row>
    <row r="30" spans="1:19" ht="60">
      <c r="A30" s="54" t="s">
        <v>689</v>
      </c>
      <c r="B30" s="54" t="s">
        <v>690</v>
      </c>
      <c r="C30" s="126">
        <v>1</v>
      </c>
      <c r="D30" s="53" t="s">
        <v>69</v>
      </c>
      <c r="E30" s="53" t="s">
        <v>70</v>
      </c>
      <c r="F30" s="6" t="str">
        <f>UnitControlCenter!$B$3</f>
        <v>million metric tons / year</v>
      </c>
      <c r="G30" s="117" t="s">
        <v>1434</v>
      </c>
      <c r="H30" s="117" t="s">
        <v>1435</v>
      </c>
      <c r="I30" s="53" t="s">
        <v>1436</v>
      </c>
    </row>
    <row r="31" spans="1:19" ht="15.75" thickBot="1">
      <c r="A31" s="97" t="s">
        <v>689</v>
      </c>
      <c r="B31" s="97" t="s">
        <v>1413</v>
      </c>
      <c r="C31" s="125">
        <v>0</v>
      </c>
      <c r="D31" s="98" t="s">
        <v>67</v>
      </c>
      <c r="E31" s="98" t="s">
        <v>68</v>
      </c>
      <c r="F31" s="127" t="str">
        <f>UnitControlCenter!$B$6</f>
        <v>g CO2 / 2019 dollar</v>
      </c>
      <c r="G31" s="99" t="s">
        <v>1357</v>
      </c>
      <c r="H31" s="99"/>
      <c r="I31" s="98"/>
      <c r="J31" s="99"/>
      <c r="K31" s="99"/>
      <c r="L31" s="99"/>
      <c r="M31" s="99"/>
      <c r="N31" s="99"/>
      <c r="O31" s="99"/>
      <c r="P31" s="99"/>
      <c r="Q31" s="99"/>
      <c r="R31" s="99"/>
      <c r="S31" s="99"/>
    </row>
    <row r="32" spans="1:19" ht="105">
      <c r="A32" s="54" t="s">
        <v>1228</v>
      </c>
      <c r="B32" s="54" t="s">
        <v>1034</v>
      </c>
      <c r="C32" s="118">
        <v>1</v>
      </c>
      <c r="D32" s="53" t="s">
        <v>67</v>
      </c>
      <c r="E32" s="53" t="s">
        <v>1613</v>
      </c>
      <c r="F32" s="3" t="str">
        <f>UnitControlCenter!$B$3</f>
        <v>million metric tons / year</v>
      </c>
      <c r="G32" s="40" t="s">
        <v>2074</v>
      </c>
      <c r="I32" s="53"/>
      <c r="J32" s="40" t="s">
        <v>1701</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1228</v>
      </c>
      <c r="B33" s="54" t="s">
        <v>149</v>
      </c>
      <c r="C33" s="118">
        <v>1</v>
      </c>
      <c r="D33" s="53" t="s">
        <v>67</v>
      </c>
      <c r="E33" s="53" t="s">
        <v>1613</v>
      </c>
      <c r="F33" s="3" t="str">
        <f>UnitControlCenter!$B$3</f>
        <v>million metric tons / year</v>
      </c>
      <c r="G33" s="53" t="s">
        <v>841</v>
      </c>
      <c r="I33" s="53"/>
    </row>
    <row r="34" spans="1:19" ht="60">
      <c r="A34" s="54" t="s">
        <v>1228</v>
      </c>
      <c r="B34" s="54" t="s">
        <v>839</v>
      </c>
      <c r="C34" s="118">
        <v>1</v>
      </c>
      <c r="D34" s="53" t="s">
        <v>67</v>
      </c>
      <c r="E34" s="53" t="s">
        <v>1613</v>
      </c>
      <c r="F34" s="3" t="str">
        <f>UnitControlCenter!$B$3</f>
        <v>million metric tons / year</v>
      </c>
      <c r="G34" s="53" t="s">
        <v>842</v>
      </c>
      <c r="I34" s="53"/>
      <c r="J34" s="40" t="s">
        <v>1701</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1228</v>
      </c>
      <c r="B35" s="54" t="s">
        <v>927</v>
      </c>
      <c r="C35" s="118">
        <v>1</v>
      </c>
      <c r="D35" s="53" t="s">
        <v>67</v>
      </c>
      <c r="E35" s="53" t="s">
        <v>1613</v>
      </c>
      <c r="F35" s="3" t="str">
        <f>UnitControlCenter!$B$3</f>
        <v>million metric tons / year</v>
      </c>
      <c r="G35" s="53" t="s">
        <v>940</v>
      </c>
      <c r="I35" s="53"/>
    </row>
    <row r="36" spans="1:19" ht="60">
      <c r="A36" s="54" t="s">
        <v>1228</v>
      </c>
      <c r="B36" s="54" t="s">
        <v>100</v>
      </c>
      <c r="C36" s="118">
        <v>1</v>
      </c>
      <c r="D36" s="53" t="s">
        <v>67</v>
      </c>
      <c r="E36" s="53" t="s">
        <v>1613</v>
      </c>
      <c r="F36" s="3" t="str">
        <f>UnitControlCenter!$B$3</f>
        <v>million metric tons / year</v>
      </c>
      <c r="G36" s="53" t="s">
        <v>843</v>
      </c>
      <c r="I36" s="53"/>
      <c r="J36" s="40" t="s">
        <v>1701</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1228</v>
      </c>
      <c r="B37" s="54" t="s">
        <v>9</v>
      </c>
      <c r="C37" s="118">
        <v>1</v>
      </c>
      <c r="D37" s="53" t="s">
        <v>67</v>
      </c>
      <c r="E37" s="53" t="s">
        <v>1613</v>
      </c>
      <c r="F37" s="3" t="str">
        <f>UnitControlCenter!$B$3</f>
        <v>million metric tons / year</v>
      </c>
      <c r="G37" s="53" t="s">
        <v>2075</v>
      </c>
      <c r="I37" s="53"/>
      <c r="J37" s="40" t="s">
        <v>1701</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1228</v>
      </c>
      <c r="B38" s="97" t="s">
        <v>4</v>
      </c>
      <c r="C38" s="125">
        <v>1</v>
      </c>
      <c r="D38" s="98" t="s">
        <v>67</v>
      </c>
      <c r="E38" s="98" t="s">
        <v>1613</v>
      </c>
      <c r="F38" s="101" t="str">
        <f>UnitControlCenter!$B$3</f>
        <v>million metric tons / year</v>
      </c>
      <c r="G38" s="98" t="s">
        <v>845</v>
      </c>
      <c r="H38" s="99"/>
      <c r="I38" s="98"/>
      <c r="J38" s="40" t="s">
        <v>1701</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1512</v>
      </c>
      <c r="C39" s="118">
        <v>1</v>
      </c>
      <c r="D39" s="53" t="s">
        <v>69</v>
      </c>
      <c r="E39" s="53" t="s">
        <v>445</v>
      </c>
      <c r="F39" s="3" t="str">
        <f>UnitControlCenter!$B$7</f>
        <v>2019 dollars / ton CO2e abated, Annual average abatement potential (MtCO2e)</v>
      </c>
      <c r="G39" s="40" t="s">
        <v>2076</v>
      </c>
      <c r="I39" s="53"/>
    </row>
    <row r="40" spans="1:19" ht="45.75" thickBot="1">
      <c r="A40" s="97" t="s">
        <v>357</v>
      </c>
      <c r="B40" s="97" t="s">
        <v>1513</v>
      </c>
      <c r="C40" s="125">
        <v>1</v>
      </c>
      <c r="D40" s="98" t="s">
        <v>69</v>
      </c>
      <c r="E40" s="98" t="s">
        <v>445</v>
      </c>
      <c r="F40" s="101" t="str">
        <f>UnitControlCenter!$B$7</f>
        <v>2019 dollars / ton CO2e abated, Annual average abatement potential (MtCO2e)</v>
      </c>
      <c r="G40" s="99" t="s">
        <v>2076</v>
      </c>
      <c r="H40" s="99"/>
      <c r="I40" s="98"/>
      <c r="J40" s="99"/>
      <c r="K40" s="99"/>
      <c r="L40" s="99"/>
      <c r="M40" s="99"/>
      <c r="N40" s="99"/>
      <c r="O40" s="99"/>
      <c r="P40" s="99"/>
      <c r="Q40" s="99"/>
      <c r="R40" s="99"/>
      <c r="S40" s="99"/>
    </row>
    <row r="41" spans="1:19" ht="45">
      <c r="A41" s="54" t="s">
        <v>691</v>
      </c>
      <c r="B41" s="54" t="s">
        <v>1571</v>
      </c>
      <c r="C41" s="118">
        <v>1</v>
      </c>
      <c r="D41" s="53" t="s">
        <v>69</v>
      </c>
      <c r="E41" s="53" t="s">
        <v>68</v>
      </c>
      <c r="F41" s="3" t="str">
        <f>UnitControlCenter!$B$8</f>
        <v>billion 2019 dollars / year</v>
      </c>
      <c r="G41" s="40" t="s">
        <v>1514</v>
      </c>
      <c r="H41" s="40" t="s">
        <v>783</v>
      </c>
      <c r="I41" s="53" t="s">
        <v>757</v>
      </c>
    </row>
    <row r="42" spans="1:19">
      <c r="A42" s="54" t="s">
        <v>691</v>
      </c>
      <c r="B42" s="96" t="s">
        <v>1256</v>
      </c>
      <c r="C42" s="118">
        <v>1</v>
      </c>
      <c r="D42" s="53" t="s">
        <v>67</v>
      </c>
      <c r="E42" s="53" t="s">
        <v>68</v>
      </c>
      <c r="F42" s="3" t="str">
        <f>UnitControlCenter!$B$8</f>
        <v>billion 2019 dollars / year</v>
      </c>
      <c r="G42" s="40" t="s">
        <v>1244</v>
      </c>
      <c r="I42" s="53"/>
    </row>
    <row r="43" spans="1:19" ht="75">
      <c r="A43" s="54" t="s">
        <v>691</v>
      </c>
      <c r="B43" s="54" t="s">
        <v>1501</v>
      </c>
      <c r="C43" s="137">
        <v>1</v>
      </c>
      <c r="D43" s="53" t="s">
        <v>69</v>
      </c>
      <c r="E43" s="53" t="s">
        <v>70</v>
      </c>
      <c r="F43" s="3" t="str">
        <f>UnitControlCenter!$B$8</f>
        <v>billion 2019 dollars / year</v>
      </c>
      <c r="G43" s="3" t="s">
        <v>1502</v>
      </c>
      <c r="H43" s="3" t="s">
        <v>1503</v>
      </c>
      <c r="I43" s="3" t="s">
        <v>1504</v>
      </c>
    </row>
    <row r="44" spans="1:19" ht="30">
      <c r="A44" s="54" t="s">
        <v>691</v>
      </c>
      <c r="B44" s="96" t="s">
        <v>1506</v>
      </c>
      <c r="C44" s="126">
        <v>1</v>
      </c>
      <c r="D44" s="53" t="s">
        <v>67</v>
      </c>
      <c r="E44" s="53" t="s">
        <v>68</v>
      </c>
      <c r="F44" s="6" t="str">
        <f>UnitControlCenter!$B$9</f>
        <v>billion 2019 dollars</v>
      </c>
      <c r="G44" s="117" t="s">
        <v>1508</v>
      </c>
      <c r="H44" s="117"/>
      <c r="I44" s="53"/>
    </row>
    <row r="45" spans="1:19" ht="30.75" thickBot="1">
      <c r="A45" s="97" t="s">
        <v>691</v>
      </c>
      <c r="B45" s="102" t="s">
        <v>1509</v>
      </c>
      <c r="C45" s="125">
        <v>1</v>
      </c>
      <c r="D45" s="98" t="s">
        <v>67</v>
      </c>
      <c r="E45" s="98" t="s">
        <v>68</v>
      </c>
      <c r="F45" s="101" t="str">
        <f>UnitControlCenter!$B$8</f>
        <v>billion 2019 dollars / year</v>
      </c>
      <c r="G45" s="99" t="s">
        <v>1510</v>
      </c>
      <c r="H45" s="99"/>
      <c r="I45" s="98"/>
      <c r="J45" s="99"/>
      <c r="K45" s="99"/>
      <c r="L45" s="99"/>
      <c r="M45" s="99"/>
      <c r="N45" s="99"/>
      <c r="O45" s="99"/>
      <c r="P45" s="99"/>
      <c r="Q45" s="99"/>
      <c r="R45" s="99"/>
      <c r="S45" s="99"/>
    </row>
    <row r="46" spans="1:19" ht="45">
      <c r="A46" s="54" t="s">
        <v>1400</v>
      </c>
      <c r="B46" s="96" t="s">
        <v>1417</v>
      </c>
      <c r="C46" s="131">
        <v>1</v>
      </c>
      <c r="D46" s="53" t="s">
        <v>69</v>
      </c>
      <c r="E46" s="53" t="s">
        <v>68</v>
      </c>
      <c r="F46" s="6" t="str">
        <f>UnitControlCenter!$B$10</f>
        <v>jobs</v>
      </c>
      <c r="G46" s="117" t="s">
        <v>1408</v>
      </c>
      <c r="H46" s="117" t="s">
        <v>1407</v>
      </c>
      <c r="I46" s="53" t="s">
        <v>758</v>
      </c>
    </row>
    <row r="47" spans="1:19" ht="30">
      <c r="A47" s="54" t="s">
        <v>1400</v>
      </c>
      <c r="B47" s="96" t="s">
        <v>1418</v>
      </c>
      <c r="C47" s="134">
        <v>1</v>
      </c>
      <c r="D47" s="53" t="s">
        <v>69</v>
      </c>
      <c r="E47" s="53" t="s">
        <v>68</v>
      </c>
      <c r="F47" s="6" t="str">
        <f>UnitControlCenter!$B$10</f>
        <v>jobs</v>
      </c>
      <c r="G47" s="117" t="s">
        <v>1421</v>
      </c>
      <c r="H47" s="117" t="s">
        <v>1422</v>
      </c>
      <c r="I47" s="53" t="s">
        <v>1423</v>
      </c>
    </row>
    <row r="48" spans="1:19" ht="30">
      <c r="A48" s="54" t="s">
        <v>1400</v>
      </c>
      <c r="B48" s="96" t="s">
        <v>1482</v>
      </c>
      <c r="C48" s="136">
        <v>1</v>
      </c>
      <c r="D48" s="53" t="s">
        <v>69</v>
      </c>
      <c r="E48" s="53" t="s">
        <v>68</v>
      </c>
      <c r="F48" s="6" t="str">
        <f>UnitControlCenter!$B$10</f>
        <v>jobs</v>
      </c>
      <c r="G48" s="117" t="s">
        <v>1486</v>
      </c>
      <c r="H48" s="117" t="s">
        <v>1485</v>
      </c>
      <c r="I48" s="53" t="s">
        <v>1500</v>
      </c>
    </row>
    <row r="49" spans="1:19" ht="45">
      <c r="A49" s="54" t="s">
        <v>1400</v>
      </c>
      <c r="B49" s="96" t="s">
        <v>1610</v>
      </c>
      <c r="C49" s="140">
        <v>1</v>
      </c>
      <c r="D49" s="53" t="s">
        <v>69</v>
      </c>
      <c r="E49" s="53" t="s">
        <v>68</v>
      </c>
      <c r="F49" s="6" t="str">
        <f>UnitControlCenter!$B$10</f>
        <v>jobs</v>
      </c>
      <c r="G49" s="117" t="s">
        <v>1609</v>
      </c>
      <c r="H49" s="117" t="s">
        <v>1407</v>
      </c>
      <c r="I49" s="53" t="s">
        <v>758</v>
      </c>
    </row>
    <row r="50" spans="1:19" ht="45">
      <c r="A50" s="54" t="s">
        <v>1400</v>
      </c>
      <c r="B50" s="96" t="s">
        <v>1402</v>
      </c>
      <c r="C50" s="131">
        <v>1</v>
      </c>
      <c r="D50" s="53" t="s">
        <v>69</v>
      </c>
      <c r="E50" s="53" t="s">
        <v>68</v>
      </c>
      <c r="F50" s="3" t="str">
        <f>UnitControlCenter!$B$8</f>
        <v>billion 2019 dollars / year</v>
      </c>
      <c r="G50" s="117" t="s">
        <v>1409</v>
      </c>
      <c r="H50" s="117" t="s">
        <v>1411</v>
      </c>
      <c r="I50" s="53" t="s">
        <v>758</v>
      </c>
    </row>
    <row r="51" spans="1:19" ht="45">
      <c r="A51" s="54" t="s">
        <v>1400</v>
      </c>
      <c r="B51" s="96" t="s">
        <v>1424</v>
      </c>
      <c r="C51" s="135">
        <v>1</v>
      </c>
      <c r="D51" s="53" t="s">
        <v>69</v>
      </c>
      <c r="E51" s="53" t="s">
        <v>68</v>
      </c>
      <c r="F51" s="3" t="str">
        <f>UnitControlCenter!$B$12</f>
        <v>% change</v>
      </c>
      <c r="G51" s="117" t="s">
        <v>1426</v>
      </c>
      <c r="H51" s="117" t="s">
        <v>1411</v>
      </c>
      <c r="I51" s="53" t="s">
        <v>758</v>
      </c>
    </row>
    <row r="52" spans="1:19" ht="30">
      <c r="A52" s="54" t="s">
        <v>1400</v>
      </c>
      <c r="B52" s="96" t="s">
        <v>1483</v>
      </c>
      <c r="C52" s="136">
        <v>1</v>
      </c>
      <c r="D52" s="53" t="s">
        <v>69</v>
      </c>
      <c r="E52" s="53" t="s">
        <v>68</v>
      </c>
      <c r="F52" s="3" t="str">
        <f>UnitControlCenter!$B$8</f>
        <v>billion 2019 dollars / year</v>
      </c>
      <c r="G52" s="117" t="s">
        <v>1487</v>
      </c>
      <c r="H52" s="117" t="s">
        <v>1485</v>
      </c>
      <c r="I52" s="53" t="s">
        <v>1500</v>
      </c>
    </row>
    <row r="53" spans="1:19" ht="45">
      <c r="A53" s="54" t="s">
        <v>1400</v>
      </c>
      <c r="B53" s="96" t="s">
        <v>1416</v>
      </c>
      <c r="C53" s="131">
        <v>1</v>
      </c>
      <c r="D53" s="53" t="s">
        <v>69</v>
      </c>
      <c r="E53" s="53" t="s">
        <v>68</v>
      </c>
      <c r="F53" s="3" t="str">
        <f>UnitControlCenter!$B$8</f>
        <v>billion 2019 dollars / year</v>
      </c>
      <c r="G53" s="117" t="s">
        <v>1412</v>
      </c>
      <c r="H53" s="117" t="s">
        <v>1410</v>
      </c>
      <c r="I53" s="53" t="s">
        <v>758</v>
      </c>
    </row>
    <row r="54" spans="1:19" ht="30">
      <c r="A54" s="54" t="s">
        <v>1400</v>
      </c>
      <c r="B54" s="96" t="s">
        <v>1414</v>
      </c>
      <c r="C54" s="126">
        <v>1</v>
      </c>
      <c r="D54" s="53" t="s">
        <v>67</v>
      </c>
      <c r="E54" s="53" t="s">
        <v>68</v>
      </c>
      <c r="F54" s="6" t="str">
        <f>UnitControlCenter!$B$13</f>
        <v>2019 dollars / employee-year</v>
      </c>
      <c r="G54" s="117" t="s">
        <v>1415</v>
      </c>
      <c r="H54" s="117"/>
      <c r="I54" s="53"/>
    </row>
    <row r="55" spans="1:19" ht="30.75" thickBot="1">
      <c r="A55" s="97" t="s">
        <v>1400</v>
      </c>
      <c r="B55" s="102" t="s">
        <v>1484</v>
      </c>
      <c r="C55" s="125">
        <v>1</v>
      </c>
      <c r="D55" s="98" t="s">
        <v>69</v>
      </c>
      <c r="E55" s="98" t="s">
        <v>68</v>
      </c>
      <c r="F55" s="101" t="str">
        <f>UnitControlCenter!$B$8</f>
        <v>billion 2019 dollars / year</v>
      </c>
      <c r="G55" s="99" t="s">
        <v>1488</v>
      </c>
      <c r="H55" s="99" t="s">
        <v>1485</v>
      </c>
      <c r="I55" s="98" t="s">
        <v>1500</v>
      </c>
      <c r="J55" s="99"/>
      <c r="K55" s="99"/>
      <c r="L55" s="99"/>
      <c r="M55" s="99"/>
      <c r="N55" s="99"/>
      <c r="O55" s="99"/>
      <c r="P55" s="99"/>
      <c r="Q55" s="99"/>
      <c r="R55" s="99"/>
      <c r="S55" s="99"/>
    </row>
    <row r="56" spans="1:19" ht="90">
      <c r="A56" s="54" t="s">
        <v>1401</v>
      </c>
      <c r="B56" s="54" t="s">
        <v>1149</v>
      </c>
      <c r="C56" s="118">
        <v>1</v>
      </c>
      <c r="D56" s="53" t="s">
        <v>69</v>
      </c>
      <c r="E56" s="53" t="s">
        <v>68</v>
      </c>
      <c r="F56" s="3" t="str">
        <f>UnitControlCenter!$B$8</f>
        <v>billion 2019 dollars / year</v>
      </c>
      <c r="G56" s="3" t="s">
        <v>1150</v>
      </c>
      <c r="H56" s="3" t="s">
        <v>1151</v>
      </c>
      <c r="I56" s="3" t="s">
        <v>1124</v>
      </c>
    </row>
    <row r="57" spans="1:19" ht="45">
      <c r="A57" s="54" t="s">
        <v>1401</v>
      </c>
      <c r="B57" s="54" t="s">
        <v>1153</v>
      </c>
      <c r="C57" s="118">
        <v>1</v>
      </c>
      <c r="D57" s="53" t="s">
        <v>69</v>
      </c>
      <c r="E57" s="53" t="s">
        <v>68</v>
      </c>
      <c r="F57" s="3" t="str">
        <f>UnitControlCenter!$B$8</f>
        <v>billion 2019 dollars / year</v>
      </c>
      <c r="G57" s="3" t="s">
        <v>1163</v>
      </c>
      <c r="H57" s="3" t="s">
        <v>1164</v>
      </c>
      <c r="I57" s="3" t="s">
        <v>1165</v>
      </c>
    </row>
    <row r="58" spans="1:19" ht="60">
      <c r="A58" s="54" t="s">
        <v>1401</v>
      </c>
      <c r="B58" s="54" t="s">
        <v>1154</v>
      </c>
      <c r="C58" s="118">
        <v>1</v>
      </c>
      <c r="D58" s="53" t="s">
        <v>69</v>
      </c>
      <c r="E58" s="53" t="s">
        <v>68</v>
      </c>
      <c r="F58" s="3" t="str">
        <f>UnitControlCenter!$B$8</f>
        <v>billion 2019 dollars / year</v>
      </c>
      <c r="G58" s="3" t="s">
        <v>1174</v>
      </c>
      <c r="H58" s="3" t="s">
        <v>1172</v>
      </c>
      <c r="I58" s="3" t="s">
        <v>1173</v>
      </c>
    </row>
    <row r="59" spans="1:19" ht="45">
      <c r="A59" s="54" t="s">
        <v>1401</v>
      </c>
      <c r="B59" s="54" t="s">
        <v>1155</v>
      </c>
      <c r="C59" s="118">
        <v>1</v>
      </c>
      <c r="D59" s="53" t="s">
        <v>69</v>
      </c>
      <c r="E59" s="53" t="s">
        <v>68</v>
      </c>
      <c r="F59" s="3" t="str">
        <f>UnitControlCenter!$B$8</f>
        <v>billion 2019 dollars / year</v>
      </c>
      <c r="G59" s="3" t="s">
        <v>1168</v>
      </c>
      <c r="H59" s="3" t="s">
        <v>1164</v>
      </c>
      <c r="I59" s="3" t="s">
        <v>1166</v>
      </c>
    </row>
    <row r="60" spans="1:19" ht="45">
      <c r="A60" s="54" t="s">
        <v>1401</v>
      </c>
      <c r="B60" s="54" t="s">
        <v>1156</v>
      </c>
      <c r="C60" s="118">
        <v>1</v>
      </c>
      <c r="D60" s="53" t="s">
        <v>69</v>
      </c>
      <c r="E60" s="53" t="s">
        <v>68</v>
      </c>
      <c r="F60" s="3" t="str">
        <f>UnitControlCenter!$B$8</f>
        <v>billion 2019 dollars / year</v>
      </c>
      <c r="G60" s="3" t="s">
        <v>1169</v>
      </c>
      <c r="H60" s="3" t="s">
        <v>1164</v>
      </c>
      <c r="I60" s="3" t="s">
        <v>1167</v>
      </c>
    </row>
    <row r="61" spans="1:19" ht="60">
      <c r="A61" s="54" t="s">
        <v>1401</v>
      </c>
      <c r="B61" s="54" t="s">
        <v>1157</v>
      </c>
      <c r="C61" s="118">
        <v>1</v>
      </c>
      <c r="D61" s="53" t="s">
        <v>69</v>
      </c>
      <c r="E61" s="53" t="s">
        <v>68</v>
      </c>
      <c r="F61" s="3" t="str">
        <f>UnitControlCenter!$B$8</f>
        <v>billion 2019 dollars / year</v>
      </c>
      <c r="G61" s="3" t="s">
        <v>1175</v>
      </c>
      <c r="H61" s="3" t="s">
        <v>1172</v>
      </c>
      <c r="I61" s="3" t="s">
        <v>1173</v>
      </c>
    </row>
    <row r="62" spans="1:19" ht="60">
      <c r="A62" s="54" t="s">
        <v>1401</v>
      </c>
      <c r="B62" s="54" t="s">
        <v>1158</v>
      </c>
      <c r="C62" s="118">
        <v>1</v>
      </c>
      <c r="D62" s="53" t="s">
        <v>69</v>
      </c>
      <c r="E62" s="53" t="s">
        <v>68</v>
      </c>
      <c r="F62" s="3" t="str">
        <f>UnitControlCenter!$B$8</f>
        <v>billion 2019 dollars / year</v>
      </c>
      <c r="G62" s="3" t="s">
        <v>1176</v>
      </c>
      <c r="H62" s="3" t="s">
        <v>1172</v>
      </c>
      <c r="I62" s="3" t="s">
        <v>1173</v>
      </c>
    </row>
    <row r="63" spans="1:19" ht="75">
      <c r="A63" s="54" t="s">
        <v>1401</v>
      </c>
      <c r="B63" s="54" t="s">
        <v>1159</v>
      </c>
      <c r="C63" s="118">
        <v>1</v>
      </c>
      <c r="D63" s="53" t="s">
        <v>69</v>
      </c>
      <c r="E63" s="53" t="s">
        <v>68</v>
      </c>
      <c r="F63" s="3" t="str">
        <f>UnitControlCenter!$B$8</f>
        <v>billion 2019 dollars / year</v>
      </c>
      <c r="G63" s="3" t="s">
        <v>1177</v>
      </c>
      <c r="H63" s="3" t="s">
        <v>1172</v>
      </c>
      <c r="I63" s="3" t="s">
        <v>1173</v>
      </c>
    </row>
    <row r="64" spans="1:19" ht="75">
      <c r="A64" s="54" t="s">
        <v>1401</v>
      </c>
      <c r="B64" s="54" t="s">
        <v>1183</v>
      </c>
      <c r="C64" s="118">
        <v>1</v>
      </c>
      <c r="D64" s="53" t="s">
        <v>69</v>
      </c>
      <c r="E64" s="53" t="s">
        <v>68</v>
      </c>
      <c r="F64" s="3" t="str">
        <f>UnitControlCenter!$B$8</f>
        <v>billion 2019 dollars / year</v>
      </c>
      <c r="G64" s="3" t="s">
        <v>1181</v>
      </c>
      <c r="H64" s="3" t="s">
        <v>1172</v>
      </c>
      <c r="I64" s="3" t="s">
        <v>1179</v>
      </c>
    </row>
    <row r="65" spans="1:19" ht="60.75" thickBot="1">
      <c r="A65" s="97" t="s">
        <v>1401</v>
      </c>
      <c r="B65" s="97" t="s">
        <v>1184</v>
      </c>
      <c r="C65" s="125">
        <v>1</v>
      </c>
      <c r="D65" s="98" t="s">
        <v>69</v>
      </c>
      <c r="E65" s="98" t="s">
        <v>68</v>
      </c>
      <c r="F65" s="101" t="str">
        <f>UnitControlCenter!$B$8</f>
        <v>billion 2019 dollars / year</v>
      </c>
      <c r="G65" s="101" t="s">
        <v>1182</v>
      </c>
      <c r="H65" s="101" t="s">
        <v>1172</v>
      </c>
      <c r="I65" s="101" t="s">
        <v>1180</v>
      </c>
      <c r="J65" s="99"/>
      <c r="K65" s="99"/>
      <c r="L65" s="99"/>
      <c r="M65" s="99"/>
      <c r="N65" s="99"/>
      <c r="O65" s="99"/>
      <c r="P65" s="99"/>
      <c r="Q65" s="99"/>
      <c r="R65" s="99"/>
      <c r="S65" s="99"/>
    </row>
    <row r="66" spans="1:19" ht="30">
      <c r="A66" s="54" t="s">
        <v>692</v>
      </c>
      <c r="B66" s="54" t="s">
        <v>1611</v>
      </c>
      <c r="C66" s="140">
        <v>1</v>
      </c>
      <c r="D66" s="53" t="s">
        <v>67</v>
      </c>
      <c r="E66" s="53" t="s">
        <v>1614</v>
      </c>
      <c r="F66" s="3" t="str">
        <f>UnitControlCenter!$B$11</f>
        <v>incidents / year</v>
      </c>
      <c r="G66" s="53" t="s">
        <v>1451</v>
      </c>
      <c r="I66" s="53"/>
    </row>
    <row r="67" spans="1:19">
      <c r="A67" s="54" t="s">
        <v>692</v>
      </c>
      <c r="B67" s="54" t="s">
        <v>1443</v>
      </c>
      <c r="C67" s="118">
        <v>1</v>
      </c>
      <c r="D67" s="53" t="s">
        <v>67</v>
      </c>
      <c r="E67" s="53" t="s">
        <v>68</v>
      </c>
      <c r="F67" s="3" t="str">
        <f>UnitControlCenter!$B$11</f>
        <v>incidents / year</v>
      </c>
      <c r="G67" s="53" t="s">
        <v>1451</v>
      </c>
      <c r="I67" s="53"/>
    </row>
    <row r="68" spans="1:19" ht="30">
      <c r="A68" s="54" t="s">
        <v>692</v>
      </c>
      <c r="B68" s="54" t="s">
        <v>693</v>
      </c>
      <c r="C68" s="126">
        <v>1</v>
      </c>
      <c r="D68" s="53" t="s">
        <v>67</v>
      </c>
      <c r="E68" s="53" t="s">
        <v>68</v>
      </c>
      <c r="F68" s="6" t="str">
        <f>UnitControlCenter!$B$8</f>
        <v>billion 2019 dollars / year</v>
      </c>
      <c r="G68" s="53" t="s">
        <v>71</v>
      </c>
      <c r="H68" s="117"/>
      <c r="I68" s="53"/>
    </row>
    <row r="69" spans="1:19">
      <c r="A69" s="54" t="s">
        <v>692</v>
      </c>
      <c r="B69" s="54" t="s">
        <v>1444</v>
      </c>
      <c r="C69" s="126">
        <v>1</v>
      </c>
      <c r="D69" s="53" t="s">
        <v>67</v>
      </c>
      <c r="E69" s="53" t="s">
        <v>68</v>
      </c>
      <c r="F69" s="3" t="str">
        <f>UnitControlCenter!$B$11</f>
        <v>incidents / year</v>
      </c>
      <c r="G69" s="53" t="s">
        <v>1452</v>
      </c>
      <c r="H69" s="117"/>
      <c r="I69" s="53"/>
    </row>
    <row r="70" spans="1:19" ht="30">
      <c r="A70" s="54" t="s">
        <v>692</v>
      </c>
      <c r="B70" s="54" t="s">
        <v>1445</v>
      </c>
      <c r="C70" s="126">
        <v>1</v>
      </c>
      <c r="D70" s="53" t="s">
        <v>67</v>
      </c>
      <c r="E70" s="53" t="s">
        <v>68</v>
      </c>
      <c r="F70" s="3" t="str">
        <f>UnitControlCenter!$B$11</f>
        <v>incidents / year</v>
      </c>
      <c r="G70" s="53" t="s">
        <v>1453</v>
      </c>
      <c r="H70" s="117"/>
      <c r="I70" s="53"/>
    </row>
    <row r="71" spans="1:19">
      <c r="A71" s="54" t="s">
        <v>692</v>
      </c>
      <c r="B71" s="54" t="s">
        <v>1458</v>
      </c>
      <c r="C71" s="126">
        <v>1</v>
      </c>
      <c r="D71" s="53" t="s">
        <v>67</v>
      </c>
      <c r="E71" s="53" t="s">
        <v>68</v>
      </c>
      <c r="F71" s="3" t="str">
        <f>UnitControlCenter!$B$11</f>
        <v>incidents / year</v>
      </c>
      <c r="G71" s="53" t="s">
        <v>1459</v>
      </c>
      <c r="H71" s="117"/>
      <c r="I71" s="53"/>
    </row>
    <row r="72" spans="1:19" ht="30">
      <c r="A72" s="54" t="s">
        <v>692</v>
      </c>
      <c r="B72" s="54" t="s">
        <v>1446</v>
      </c>
      <c r="C72" s="126">
        <v>1</v>
      </c>
      <c r="D72" s="53" t="s">
        <v>67</v>
      </c>
      <c r="E72" s="53" t="s">
        <v>68</v>
      </c>
      <c r="F72" s="3" t="str">
        <f>UnitControlCenter!$B$11</f>
        <v>incidents / year</v>
      </c>
      <c r="G72" s="53" t="s">
        <v>1454</v>
      </c>
      <c r="H72" s="117"/>
      <c r="I72" s="53"/>
    </row>
    <row r="73" spans="1:19">
      <c r="A73" s="54" t="s">
        <v>692</v>
      </c>
      <c r="B73" s="54" t="s">
        <v>1447</v>
      </c>
      <c r="C73" s="126">
        <v>1</v>
      </c>
      <c r="D73" s="53" t="s">
        <v>67</v>
      </c>
      <c r="E73" s="53" t="s">
        <v>68</v>
      </c>
      <c r="F73" s="3" t="str">
        <f>UnitControlCenter!$B$11</f>
        <v>incidents / year</v>
      </c>
      <c r="G73" s="53" t="s">
        <v>1455</v>
      </c>
      <c r="H73" s="117"/>
      <c r="I73" s="53"/>
    </row>
    <row r="74" spans="1:19" ht="30">
      <c r="A74" s="54" t="s">
        <v>692</v>
      </c>
      <c r="B74" s="54" t="s">
        <v>1448</v>
      </c>
      <c r="C74" s="126">
        <v>1</v>
      </c>
      <c r="D74" s="53" t="s">
        <v>67</v>
      </c>
      <c r="E74" s="53" t="s">
        <v>68</v>
      </c>
      <c r="F74" s="3" t="str">
        <f>UnitControlCenter!$B$11</f>
        <v>incidents / year</v>
      </c>
      <c r="G74" s="53" t="s">
        <v>1456</v>
      </c>
      <c r="H74" s="117"/>
      <c r="I74" s="53"/>
    </row>
    <row r="75" spans="1:19" ht="30.75" thickBot="1">
      <c r="A75" s="97" t="s">
        <v>692</v>
      </c>
      <c r="B75" s="97" t="s">
        <v>1449</v>
      </c>
      <c r="C75" s="125">
        <v>1</v>
      </c>
      <c r="D75" s="98" t="s">
        <v>67</v>
      </c>
      <c r="E75" s="98" t="s">
        <v>68</v>
      </c>
      <c r="F75" s="101" t="str">
        <f>UnitControlCenter!$B$11</f>
        <v>incidents / year</v>
      </c>
      <c r="G75" s="98" t="s">
        <v>1457</v>
      </c>
      <c r="H75" s="99"/>
      <c r="I75" s="98"/>
      <c r="J75" s="99"/>
      <c r="K75" s="99"/>
      <c r="L75" s="99"/>
      <c r="M75" s="99"/>
      <c r="N75" s="99"/>
      <c r="O75" s="99"/>
      <c r="P75" s="99"/>
      <c r="Q75" s="99"/>
      <c r="R75" s="99"/>
      <c r="S75" s="99"/>
    </row>
    <row r="76" spans="1:19" ht="135">
      <c r="A76" s="54" t="s">
        <v>902</v>
      </c>
      <c r="B76" s="54" t="s">
        <v>694</v>
      </c>
      <c r="C76" s="118">
        <v>1</v>
      </c>
      <c r="D76" s="53" t="s">
        <v>69</v>
      </c>
      <c r="E76" s="53" t="s">
        <v>70</v>
      </c>
      <c r="F76" s="3" t="str">
        <f>UnitControlCenter!$B$15</f>
        <v>terawatt-hours (TWh) / year</v>
      </c>
      <c r="G76" s="53" t="s">
        <v>942</v>
      </c>
      <c r="H76" s="40" t="s">
        <v>943</v>
      </c>
      <c r="I76" s="53" t="s">
        <v>950</v>
      </c>
    </row>
    <row r="77" spans="1:19" ht="165">
      <c r="A77" s="54" t="s">
        <v>902</v>
      </c>
      <c r="B77" s="54" t="s">
        <v>695</v>
      </c>
      <c r="C77" s="118">
        <v>1</v>
      </c>
      <c r="D77" s="53" t="s">
        <v>69</v>
      </c>
      <c r="E77" s="53" t="s">
        <v>68</v>
      </c>
      <c r="F77" s="3" t="str">
        <f>UnitControlCenter!$B$15</f>
        <v>terawatt-hours (TWh) / year</v>
      </c>
      <c r="G77" s="53" t="s">
        <v>944</v>
      </c>
      <c r="H77" s="40" t="s">
        <v>945</v>
      </c>
      <c r="I77" s="53" t="s">
        <v>951</v>
      </c>
    </row>
    <row r="78" spans="1:19" ht="135">
      <c r="A78" s="54" t="s">
        <v>902</v>
      </c>
      <c r="B78" s="54" t="s">
        <v>696</v>
      </c>
      <c r="C78" s="118">
        <v>1</v>
      </c>
      <c r="D78" s="53" t="s">
        <v>69</v>
      </c>
      <c r="E78" s="53" t="s">
        <v>70</v>
      </c>
      <c r="F78" s="3" t="str">
        <f>UnitControlCenter!$B$16</f>
        <v>gigawatts (GW) / year</v>
      </c>
      <c r="G78" s="53" t="s">
        <v>946</v>
      </c>
      <c r="H78" s="40" t="s">
        <v>947</v>
      </c>
      <c r="I78" s="53" t="s">
        <v>952</v>
      </c>
    </row>
    <row r="79" spans="1:19" ht="150">
      <c r="A79" s="54" t="s">
        <v>902</v>
      </c>
      <c r="B79" s="54" t="s">
        <v>697</v>
      </c>
      <c r="C79" s="118">
        <v>1</v>
      </c>
      <c r="D79" s="53" t="s">
        <v>69</v>
      </c>
      <c r="E79" s="53" t="s">
        <v>68</v>
      </c>
      <c r="F79" s="3" t="str">
        <f>UnitControlCenter!$B$16</f>
        <v>gigawatts (GW) / year</v>
      </c>
      <c r="G79" s="53" t="s">
        <v>948</v>
      </c>
      <c r="H79" s="40" t="s">
        <v>949</v>
      </c>
      <c r="I79" s="53" t="s">
        <v>953</v>
      </c>
    </row>
    <row r="80" spans="1:19" ht="45.75" thickBot="1">
      <c r="A80" s="97" t="s">
        <v>902</v>
      </c>
      <c r="B80" s="97" t="s">
        <v>903</v>
      </c>
      <c r="C80" s="125">
        <v>1</v>
      </c>
      <c r="D80" s="98" t="s">
        <v>69</v>
      </c>
      <c r="E80" s="98" t="s">
        <v>70</v>
      </c>
      <c r="F80" s="101" t="str">
        <f>UnitControlCenter!$B$15</f>
        <v>terawatt-hours (TWh) / year</v>
      </c>
      <c r="G80" s="98" t="s">
        <v>1366</v>
      </c>
      <c r="H80" s="98" t="s">
        <v>1367</v>
      </c>
      <c r="I80" s="98" t="s">
        <v>954</v>
      </c>
      <c r="J80" s="99"/>
      <c r="K80" s="99"/>
      <c r="L80" s="99"/>
      <c r="M80" s="99"/>
      <c r="N80" s="99"/>
      <c r="O80" s="99"/>
      <c r="P80" s="99"/>
      <c r="Q80" s="99"/>
      <c r="R80" s="99"/>
      <c r="S80" s="99"/>
    </row>
    <row r="81" spans="1:19" ht="120">
      <c r="A81" s="54" t="s">
        <v>895</v>
      </c>
      <c r="B81" s="54" t="s">
        <v>698</v>
      </c>
      <c r="C81" s="118">
        <v>1</v>
      </c>
      <c r="D81" s="53" t="s">
        <v>69</v>
      </c>
      <c r="E81" s="53" t="s">
        <v>716</v>
      </c>
      <c r="F81" s="3" t="str">
        <f>UnitControlCenter!$B$17</f>
        <v>2019 dollars / megawatt-hour (MWh)</v>
      </c>
      <c r="G81" s="53" t="s">
        <v>955</v>
      </c>
      <c r="H81" s="40" t="s">
        <v>956</v>
      </c>
      <c r="I81" s="53" t="s">
        <v>957</v>
      </c>
    </row>
    <row r="82" spans="1:19" ht="30">
      <c r="A82" s="54" t="s">
        <v>895</v>
      </c>
      <c r="B82" s="54" t="s">
        <v>699</v>
      </c>
      <c r="C82" s="118">
        <v>1</v>
      </c>
      <c r="D82" s="53" t="s">
        <v>69</v>
      </c>
      <c r="E82" s="53" t="s">
        <v>70</v>
      </c>
      <c r="F82" s="3" t="str">
        <f>UnitControlCenter!$B$15</f>
        <v>terawatt-hours (TWh) / year</v>
      </c>
      <c r="G82" s="53" t="s">
        <v>1283</v>
      </c>
      <c r="H82" s="40" t="s">
        <v>1284</v>
      </c>
      <c r="I82" s="53" t="s">
        <v>1285</v>
      </c>
    </row>
    <row r="83" spans="1:19" ht="105">
      <c r="A83" s="54" t="s">
        <v>895</v>
      </c>
      <c r="B83" s="54" t="s">
        <v>896</v>
      </c>
      <c r="C83" s="118">
        <v>1</v>
      </c>
      <c r="D83" s="53" t="s">
        <v>69</v>
      </c>
      <c r="E83" s="53" t="s">
        <v>70</v>
      </c>
      <c r="F83" s="3" t="str">
        <f>UnitControlCenter!$B$18</f>
        <v>cubic km / yr</v>
      </c>
      <c r="G83" s="53" t="s">
        <v>958</v>
      </c>
      <c r="H83" s="40" t="s">
        <v>959</v>
      </c>
      <c r="I83" s="53" t="s">
        <v>960</v>
      </c>
    </row>
    <row r="84" spans="1:19" ht="120.75" thickBot="1">
      <c r="A84" s="97" t="s">
        <v>895</v>
      </c>
      <c r="B84" s="97" t="s">
        <v>897</v>
      </c>
      <c r="C84" s="125">
        <v>1</v>
      </c>
      <c r="D84" s="98" t="s">
        <v>69</v>
      </c>
      <c r="E84" s="98" t="s">
        <v>70</v>
      </c>
      <c r="F84" s="101" t="str">
        <f>UnitControlCenter!$B$18</f>
        <v>cubic km / yr</v>
      </c>
      <c r="G84" s="98" t="s">
        <v>961</v>
      </c>
      <c r="H84" s="99" t="s">
        <v>962</v>
      </c>
      <c r="I84" s="98" t="s">
        <v>963</v>
      </c>
    </row>
    <row r="85" spans="1:19" ht="90">
      <c r="A85" s="54" t="s">
        <v>1245</v>
      </c>
      <c r="B85" s="54" t="s">
        <v>1246</v>
      </c>
      <c r="C85" s="118">
        <v>1</v>
      </c>
      <c r="D85" s="53" t="s">
        <v>69</v>
      </c>
      <c r="E85" s="53" t="s">
        <v>70</v>
      </c>
      <c r="F85" s="3" t="str">
        <f>UnitControlCenter!$B$21</f>
        <v>million vehicles / year</v>
      </c>
      <c r="G85" s="53" t="s">
        <v>1084</v>
      </c>
      <c r="H85" s="53" t="s">
        <v>1085</v>
      </c>
      <c r="I85" s="53" t="s">
        <v>1086</v>
      </c>
    </row>
    <row r="86" spans="1:19" ht="90">
      <c r="A86" s="54" t="s">
        <v>1245</v>
      </c>
      <c r="B86" s="54" t="s">
        <v>1247</v>
      </c>
      <c r="C86" s="118">
        <v>1</v>
      </c>
      <c r="D86" s="53" t="s">
        <v>69</v>
      </c>
      <c r="E86" s="53" t="s">
        <v>70</v>
      </c>
      <c r="F86" s="3" t="str">
        <f>UnitControlCenter!$B$22</f>
        <v>thousand vehicles / year</v>
      </c>
      <c r="G86" s="53" t="s">
        <v>1087</v>
      </c>
      <c r="H86" s="53" t="s">
        <v>1088</v>
      </c>
      <c r="I86" s="53" t="s">
        <v>1089</v>
      </c>
    </row>
    <row r="87" spans="1:19" ht="90">
      <c r="A87" s="54" t="s">
        <v>1245</v>
      </c>
      <c r="B87" s="54" t="s">
        <v>1248</v>
      </c>
      <c r="C87" s="118">
        <v>1</v>
      </c>
      <c r="D87" s="53" t="s">
        <v>69</v>
      </c>
      <c r="E87" s="53" t="s">
        <v>70</v>
      </c>
      <c r="F87" s="3" t="str">
        <f>UnitControlCenter!$B$22</f>
        <v>thousand vehicles / year</v>
      </c>
      <c r="G87" s="53" t="s">
        <v>1090</v>
      </c>
      <c r="H87" s="53" t="s">
        <v>1085</v>
      </c>
      <c r="I87" s="53" t="s">
        <v>1086</v>
      </c>
    </row>
    <row r="88" spans="1:19" ht="90">
      <c r="A88" s="54" t="s">
        <v>1245</v>
      </c>
      <c r="B88" s="54" t="s">
        <v>1249</v>
      </c>
      <c r="C88" s="118">
        <v>1</v>
      </c>
      <c r="D88" s="53" t="s">
        <v>69</v>
      </c>
      <c r="E88" s="53" t="s">
        <v>70</v>
      </c>
      <c r="F88" s="3" t="str">
        <f>UnitControlCenter!$B$22</f>
        <v>thousand vehicles / year</v>
      </c>
      <c r="G88" s="53" t="s">
        <v>1091</v>
      </c>
      <c r="H88" s="53" t="s">
        <v>1088</v>
      </c>
      <c r="I88" s="53" t="s">
        <v>1089</v>
      </c>
    </row>
    <row r="89" spans="1:19" ht="30">
      <c r="A89" s="54" t="s">
        <v>1245</v>
      </c>
      <c r="B89" s="54" t="s">
        <v>1250</v>
      </c>
      <c r="C89" s="118">
        <v>1</v>
      </c>
      <c r="D89" s="53" t="s">
        <v>69</v>
      </c>
      <c r="E89" s="53" t="s">
        <v>70</v>
      </c>
      <c r="F89" s="3" t="str">
        <f>UnitControlCenter!$B$22</f>
        <v>thousand vehicles / year</v>
      </c>
      <c r="G89" s="53" t="s">
        <v>964</v>
      </c>
      <c r="H89" s="53" t="s">
        <v>965</v>
      </c>
      <c r="I89" s="53" t="s">
        <v>1068</v>
      </c>
    </row>
    <row r="90" spans="1:19" ht="75">
      <c r="A90" s="54" t="s">
        <v>1245</v>
      </c>
      <c r="B90" s="54" t="s">
        <v>1251</v>
      </c>
      <c r="C90" s="118">
        <v>1</v>
      </c>
      <c r="D90" s="53" t="s">
        <v>69</v>
      </c>
      <c r="E90" s="53" t="s">
        <v>70</v>
      </c>
      <c r="F90" s="3" t="str">
        <f>UnitControlCenter!$B$23</f>
        <v>million vehicles</v>
      </c>
      <c r="G90" s="53" t="s">
        <v>1092</v>
      </c>
      <c r="H90" s="53" t="s">
        <v>1085</v>
      </c>
      <c r="I90" s="53" t="s">
        <v>1086</v>
      </c>
    </row>
    <row r="91" spans="1:19" ht="90">
      <c r="A91" s="54" t="s">
        <v>1245</v>
      </c>
      <c r="B91" s="54" t="s">
        <v>1252</v>
      </c>
      <c r="C91" s="118">
        <v>1</v>
      </c>
      <c r="D91" s="53" t="s">
        <v>69</v>
      </c>
      <c r="E91" s="53" t="s">
        <v>70</v>
      </c>
      <c r="F91" s="3" t="str">
        <f>UnitControlCenter!$B$24</f>
        <v>thousand vehicles</v>
      </c>
      <c r="G91" s="53" t="s">
        <v>1364</v>
      </c>
      <c r="H91" s="53" t="s">
        <v>1088</v>
      </c>
      <c r="I91" s="53" t="s">
        <v>1089</v>
      </c>
    </row>
    <row r="92" spans="1:19" ht="75">
      <c r="A92" s="54" t="s">
        <v>1245</v>
      </c>
      <c r="B92" s="54" t="s">
        <v>1253</v>
      </c>
      <c r="C92" s="118">
        <v>1</v>
      </c>
      <c r="D92" s="53" t="s">
        <v>69</v>
      </c>
      <c r="E92" s="53" t="s">
        <v>70</v>
      </c>
      <c r="F92" s="3" t="str">
        <f>UnitControlCenter!$B$23</f>
        <v>million vehicles</v>
      </c>
      <c r="G92" s="53" t="s">
        <v>1093</v>
      </c>
      <c r="H92" s="53" t="s">
        <v>1085</v>
      </c>
      <c r="I92" s="53" t="s">
        <v>1086</v>
      </c>
    </row>
    <row r="93" spans="1:19" ht="75">
      <c r="A93" s="54" t="s">
        <v>1245</v>
      </c>
      <c r="B93" s="54" t="s">
        <v>1254</v>
      </c>
      <c r="C93" s="118">
        <v>1</v>
      </c>
      <c r="D93" s="53" t="s">
        <v>69</v>
      </c>
      <c r="E93" s="53" t="s">
        <v>70</v>
      </c>
      <c r="F93" s="3" t="str">
        <f>UnitControlCenter!$B$23</f>
        <v>million vehicles</v>
      </c>
      <c r="G93" s="53" t="s">
        <v>1094</v>
      </c>
      <c r="H93" s="53" t="s">
        <v>1088</v>
      </c>
      <c r="I93" s="53" t="s">
        <v>1089</v>
      </c>
    </row>
    <row r="94" spans="1:19" ht="30.75" thickBot="1">
      <c r="A94" s="97" t="s">
        <v>1245</v>
      </c>
      <c r="B94" s="97" t="s">
        <v>1255</v>
      </c>
      <c r="C94" s="125">
        <v>1</v>
      </c>
      <c r="D94" s="98" t="s">
        <v>69</v>
      </c>
      <c r="E94" s="98" t="s">
        <v>70</v>
      </c>
      <c r="F94" s="101" t="str">
        <f>UnitControlCenter!$B$23</f>
        <v>million vehicles</v>
      </c>
      <c r="G94" s="98" t="s">
        <v>1069</v>
      </c>
      <c r="H94" s="98" t="s">
        <v>965</v>
      </c>
      <c r="I94" s="98" t="s">
        <v>1068</v>
      </c>
      <c r="J94" s="99"/>
      <c r="K94" s="99"/>
      <c r="L94" s="99"/>
      <c r="M94" s="99"/>
      <c r="N94" s="99"/>
      <c r="O94" s="99"/>
      <c r="P94" s="99"/>
      <c r="Q94" s="99"/>
      <c r="R94" s="99"/>
      <c r="S94" s="99"/>
    </row>
    <row r="95" spans="1:19" ht="150">
      <c r="A95" s="54" t="s">
        <v>1397</v>
      </c>
      <c r="B95" s="54" t="s">
        <v>702</v>
      </c>
      <c r="C95" s="118">
        <v>1</v>
      </c>
      <c r="D95" s="53" t="s">
        <v>69</v>
      </c>
      <c r="E95" s="53" t="s">
        <v>70</v>
      </c>
      <c r="F95" s="3" t="str">
        <f>UnitControlCenter!$B$3</f>
        <v>million metric tons / year</v>
      </c>
      <c r="G95" s="53" t="s">
        <v>1070</v>
      </c>
      <c r="H95" s="53" t="s">
        <v>1282</v>
      </c>
      <c r="I95" s="53" t="s">
        <v>1071</v>
      </c>
    </row>
    <row r="96" spans="1:19" ht="105">
      <c r="A96" s="54" t="s">
        <v>1397</v>
      </c>
      <c r="B96" s="54" t="s">
        <v>703</v>
      </c>
      <c r="C96" s="118">
        <v>1</v>
      </c>
      <c r="D96" s="53" t="s">
        <v>69</v>
      </c>
      <c r="E96" s="53" t="s">
        <v>70</v>
      </c>
      <c r="F96" s="3" t="str">
        <f>UnitControlCenter!$B$25</f>
        <v>quads / year</v>
      </c>
      <c r="G96" s="53" t="s">
        <v>1281</v>
      </c>
      <c r="H96" s="53" t="s">
        <v>1095</v>
      </c>
      <c r="I96" s="53" t="s">
        <v>1096</v>
      </c>
    </row>
    <row r="97" spans="1:19" ht="135">
      <c r="A97" s="54" t="s">
        <v>1397</v>
      </c>
      <c r="B97" s="54" t="s">
        <v>756</v>
      </c>
      <c r="C97" s="126">
        <v>1</v>
      </c>
      <c r="D97" s="53" t="s">
        <v>69</v>
      </c>
      <c r="E97" s="53" t="s">
        <v>70</v>
      </c>
      <c r="F97" s="6" t="str">
        <f>UnitControlCenter!$B$25</f>
        <v>quads / year</v>
      </c>
      <c r="G97" s="53" t="s">
        <v>1072</v>
      </c>
      <c r="H97" s="53" t="s">
        <v>1282</v>
      </c>
      <c r="I97" s="53" t="s">
        <v>1071</v>
      </c>
    </row>
    <row r="98" spans="1:19" ht="45">
      <c r="A98" s="54" t="s">
        <v>1397</v>
      </c>
      <c r="B98" s="54" t="s">
        <v>1398</v>
      </c>
      <c r="C98" s="126">
        <v>1</v>
      </c>
      <c r="D98" s="53" t="s">
        <v>69</v>
      </c>
      <c r="E98" s="53" t="s">
        <v>70</v>
      </c>
      <c r="F98" s="6" t="str">
        <f>UnitControlCenter!$B$19</f>
        <v>trillion passenger-miles / year</v>
      </c>
      <c r="G98" s="53" t="s">
        <v>717</v>
      </c>
      <c r="H98" s="117" t="s">
        <v>1026</v>
      </c>
      <c r="I98" s="53" t="s">
        <v>1027</v>
      </c>
    </row>
    <row r="99" spans="1:19" ht="45.75" thickBot="1">
      <c r="A99" s="97" t="s">
        <v>1397</v>
      </c>
      <c r="B99" s="97" t="s">
        <v>1399</v>
      </c>
      <c r="C99" s="125">
        <v>1</v>
      </c>
      <c r="D99" s="98" t="s">
        <v>69</v>
      </c>
      <c r="E99" s="98" t="s">
        <v>70</v>
      </c>
      <c r="F99" s="101" t="str">
        <f>UnitControlCenter!$B$20</f>
        <v>trillion freight ton-miles / year</v>
      </c>
      <c r="G99" s="98" t="s">
        <v>1065</v>
      </c>
      <c r="H99" s="99" t="s">
        <v>1066</v>
      </c>
      <c r="I99" s="98" t="s">
        <v>1067</v>
      </c>
      <c r="J99" s="99"/>
      <c r="K99" s="99"/>
      <c r="L99" s="99"/>
      <c r="M99" s="99"/>
      <c r="N99" s="99"/>
      <c r="O99" s="99"/>
      <c r="P99" s="99"/>
      <c r="Q99" s="99"/>
      <c r="R99" s="99"/>
      <c r="S99" s="99"/>
    </row>
    <row r="100" spans="1:19" ht="60">
      <c r="A100" s="56" t="s">
        <v>704</v>
      </c>
      <c r="B100" s="54" t="s">
        <v>1232</v>
      </c>
      <c r="C100" s="118">
        <v>1</v>
      </c>
      <c r="D100" s="53" t="s">
        <v>69</v>
      </c>
      <c r="E100" s="53" t="s">
        <v>70</v>
      </c>
      <c r="F100" s="3" t="str">
        <f>UnitControlCenter!$B$25</f>
        <v>quads / year</v>
      </c>
      <c r="G100" s="53" t="s">
        <v>1077</v>
      </c>
      <c r="H100" s="40" t="s">
        <v>1074</v>
      </c>
      <c r="I100" s="53" t="s">
        <v>1075</v>
      </c>
    </row>
    <row r="101" spans="1:19" ht="90">
      <c r="A101" s="56" t="s">
        <v>704</v>
      </c>
      <c r="B101" s="54" t="s">
        <v>1233</v>
      </c>
      <c r="C101" s="118">
        <v>1</v>
      </c>
      <c r="D101" s="53" t="s">
        <v>69</v>
      </c>
      <c r="E101" s="53" t="s">
        <v>70</v>
      </c>
      <c r="F101" s="3" t="str">
        <f>UnitControlCenter!$B$25</f>
        <v>quads / year</v>
      </c>
      <c r="G101" s="53" t="s">
        <v>1229</v>
      </c>
      <c r="H101" s="40" t="s">
        <v>1230</v>
      </c>
      <c r="I101" s="53" t="s">
        <v>1231</v>
      </c>
    </row>
    <row r="102" spans="1:19" ht="75">
      <c r="A102" s="56" t="s">
        <v>704</v>
      </c>
      <c r="B102" s="54" t="s">
        <v>1234</v>
      </c>
      <c r="C102" s="118">
        <v>1</v>
      </c>
      <c r="D102" s="53" t="s">
        <v>69</v>
      </c>
      <c r="E102" s="53" t="s">
        <v>70</v>
      </c>
      <c r="F102" s="3" t="str">
        <f>UnitControlCenter!$B$25</f>
        <v>quads / year</v>
      </c>
      <c r="G102" s="53" t="s">
        <v>1236</v>
      </c>
      <c r="H102" s="40" t="s">
        <v>1074</v>
      </c>
      <c r="I102" s="53" t="s">
        <v>1075</v>
      </c>
    </row>
    <row r="103" spans="1:19" ht="120.75" thickBot="1">
      <c r="A103" s="100" t="s">
        <v>704</v>
      </c>
      <c r="B103" s="97" t="s">
        <v>1235</v>
      </c>
      <c r="C103" s="125">
        <v>1</v>
      </c>
      <c r="D103" s="98" t="s">
        <v>69</v>
      </c>
      <c r="E103" s="98" t="s">
        <v>70</v>
      </c>
      <c r="F103" s="101" t="str">
        <f>UnitControlCenter!$B$25</f>
        <v>quads / year</v>
      </c>
      <c r="G103" s="98" t="s">
        <v>1237</v>
      </c>
      <c r="H103" s="99" t="s">
        <v>1230</v>
      </c>
      <c r="I103" s="98" t="s">
        <v>1231</v>
      </c>
      <c r="J103" s="99"/>
      <c r="K103" s="99"/>
      <c r="L103" s="99"/>
      <c r="M103" s="99"/>
      <c r="N103" s="99"/>
      <c r="O103" s="99"/>
      <c r="P103" s="99"/>
      <c r="Q103" s="99"/>
      <c r="R103" s="99"/>
      <c r="S103" s="99"/>
    </row>
    <row r="104" spans="1:19" ht="75">
      <c r="A104" s="56" t="s">
        <v>1345</v>
      </c>
      <c r="B104" s="54" t="s">
        <v>752</v>
      </c>
      <c r="C104" s="118">
        <v>1</v>
      </c>
      <c r="D104" s="53" t="s">
        <v>69</v>
      </c>
      <c r="E104" s="53" t="s">
        <v>70</v>
      </c>
      <c r="F104" s="3" t="str">
        <f>UnitControlCenter!$B$3</f>
        <v>million metric tons / year</v>
      </c>
      <c r="G104" s="53" t="s">
        <v>1073</v>
      </c>
      <c r="H104" s="40" t="s">
        <v>1074</v>
      </c>
      <c r="I104" s="53" t="s">
        <v>1075</v>
      </c>
    </row>
    <row r="105" spans="1:19" ht="45">
      <c r="A105" s="56" t="s">
        <v>1345</v>
      </c>
      <c r="B105" s="54" t="s">
        <v>753</v>
      </c>
      <c r="C105" s="118">
        <v>1</v>
      </c>
      <c r="D105" s="53" t="s">
        <v>69</v>
      </c>
      <c r="E105" s="53" t="s">
        <v>70</v>
      </c>
      <c r="F105" s="3" t="str">
        <f>UnitControlCenter!$B$3</f>
        <v>million metric tons / year</v>
      </c>
      <c r="G105" s="53" t="s">
        <v>1082</v>
      </c>
      <c r="H105" s="40" t="s">
        <v>1080</v>
      </c>
      <c r="I105" s="53" t="s">
        <v>1081</v>
      </c>
    </row>
    <row r="106" spans="1:19" ht="75">
      <c r="A106" s="56" t="s">
        <v>1345</v>
      </c>
      <c r="B106" s="54" t="s">
        <v>754</v>
      </c>
      <c r="C106" s="118">
        <v>1</v>
      </c>
      <c r="D106" s="53" t="s">
        <v>69</v>
      </c>
      <c r="E106" s="53" t="s">
        <v>70</v>
      </c>
      <c r="F106" s="3" t="str">
        <f>UnitControlCenter!$B$3</f>
        <v>million metric tons / year</v>
      </c>
      <c r="G106" s="53" t="s">
        <v>1076</v>
      </c>
      <c r="H106" s="40" t="s">
        <v>1074</v>
      </c>
      <c r="I106" s="53" t="s">
        <v>1075</v>
      </c>
    </row>
    <row r="107" spans="1:19" ht="45">
      <c r="A107" s="56" t="s">
        <v>1345</v>
      </c>
      <c r="B107" s="54" t="s">
        <v>755</v>
      </c>
      <c r="C107" s="126">
        <v>1</v>
      </c>
      <c r="D107" s="53" t="s">
        <v>69</v>
      </c>
      <c r="E107" s="53" t="s">
        <v>70</v>
      </c>
      <c r="F107" s="6" t="str">
        <f>UnitControlCenter!$B$3</f>
        <v>million metric tons / year</v>
      </c>
      <c r="G107" s="53" t="s">
        <v>1083</v>
      </c>
      <c r="H107" s="117" t="s">
        <v>1080</v>
      </c>
      <c r="I107" s="53" t="s">
        <v>1081</v>
      </c>
    </row>
    <row r="108" spans="1:19" s="117" customFormat="1" ht="90">
      <c r="A108" s="56" t="s">
        <v>1345</v>
      </c>
      <c r="B108" s="54" t="s">
        <v>1343</v>
      </c>
      <c r="C108" s="126">
        <v>1</v>
      </c>
      <c r="D108" s="53" t="s">
        <v>69</v>
      </c>
      <c r="E108" s="53" t="s">
        <v>70</v>
      </c>
      <c r="F108" s="6" t="str">
        <f>UnitControlCenter!$B$3</f>
        <v>million metric tons / year</v>
      </c>
      <c r="G108" s="53" t="s">
        <v>1348</v>
      </c>
      <c r="H108" s="40" t="s">
        <v>1074</v>
      </c>
      <c r="I108" s="53" t="s">
        <v>1075</v>
      </c>
    </row>
    <row r="109" spans="1:19" ht="45.75" thickBot="1">
      <c r="A109" s="100" t="s">
        <v>1345</v>
      </c>
      <c r="B109" s="97" t="s">
        <v>1344</v>
      </c>
      <c r="C109" s="125">
        <v>1</v>
      </c>
      <c r="D109" s="98" t="s">
        <v>69</v>
      </c>
      <c r="E109" s="98" t="s">
        <v>70</v>
      </c>
      <c r="F109" s="101" t="str">
        <f>UnitControlCenter!$B$3</f>
        <v>million metric tons / year</v>
      </c>
      <c r="G109" s="98" t="s">
        <v>1393</v>
      </c>
      <c r="H109" s="99" t="s">
        <v>1346</v>
      </c>
      <c r="I109" s="98" t="s">
        <v>1347</v>
      </c>
      <c r="J109" s="99"/>
      <c r="K109" s="99"/>
      <c r="L109" s="99"/>
      <c r="M109" s="99"/>
      <c r="N109" s="99"/>
      <c r="O109" s="99"/>
      <c r="P109" s="99"/>
      <c r="Q109" s="99"/>
      <c r="R109" s="99"/>
      <c r="S109" s="99"/>
    </row>
    <row r="110" spans="1:19" ht="60">
      <c r="A110" s="56" t="s">
        <v>705</v>
      </c>
      <c r="B110" s="54" t="s">
        <v>706</v>
      </c>
      <c r="C110" s="126">
        <v>1</v>
      </c>
      <c r="D110" s="53" t="s">
        <v>69</v>
      </c>
      <c r="E110" s="53" t="s">
        <v>70</v>
      </c>
      <c r="F110" s="3" t="str">
        <f>UnitControlCenter!$B$25</f>
        <v>quads / year</v>
      </c>
      <c r="G110" s="53" t="s">
        <v>720</v>
      </c>
      <c r="H110" s="40" t="s">
        <v>721</v>
      </c>
      <c r="I110" s="53" t="s">
        <v>1058</v>
      </c>
    </row>
    <row r="111" spans="1:19" ht="30">
      <c r="A111" s="56" t="s">
        <v>705</v>
      </c>
      <c r="B111" s="54" t="s">
        <v>707</v>
      </c>
      <c r="C111" s="126">
        <v>1</v>
      </c>
      <c r="D111" s="53" t="s">
        <v>69</v>
      </c>
      <c r="E111" s="53" t="s">
        <v>70</v>
      </c>
      <c r="F111" s="3" t="str">
        <f>UnitControlCenter!$B$25</f>
        <v>quads / year</v>
      </c>
      <c r="G111" s="53" t="s">
        <v>738</v>
      </c>
      <c r="H111" s="40" t="s">
        <v>722</v>
      </c>
      <c r="I111" s="53" t="s">
        <v>723</v>
      </c>
    </row>
    <row r="112" spans="1:19" ht="90.75" thickBot="1">
      <c r="A112" s="100" t="s">
        <v>705</v>
      </c>
      <c r="B112" s="97" t="s">
        <v>708</v>
      </c>
      <c r="C112" s="125">
        <v>1</v>
      </c>
      <c r="D112" s="98" t="s">
        <v>69</v>
      </c>
      <c r="E112" s="98" t="s">
        <v>70</v>
      </c>
      <c r="F112" s="101" t="str">
        <f>UnitControlCenter!$B$25</f>
        <v>quads / year</v>
      </c>
      <c r="G112" s="98" t="s">
        <v>1105</v>
      </c>
      <c r="H112" s="99" t="s">
        <v>1107</v>
      </c>
      <c r="I112" s="98" t="s">
        <v>1106</v>
      </c>
      <c r="J112" s="99"/>
      <c r="K112" s="99"/>
      <c r="L112" s="99"/>
      <c r="M112" s="99"/>
      <c r="N112" s="99"/>
      <c r="O112" s="99"/>
      <c r="P112" s="99"/>
      <c r="Q112" s="99"/>
      <c r="R112" s="99"/>
      <c r="S112" s="99"/>
    </row>
    <row r="113" spans="1:19" ht="105">
      <c r="A113" s="54" t="s">
        <v>784</v>
      </c>
      <c r="B113" s="54" t="s">
        <v>785</v>
      </c>
      <c r="C113" s="126">
        <v>1</v>
      </c>
      <c r="D113" s="53" t="s">
        <v>69</v>
      </c>
      <c r="E113" s="53" t="s">
        <v>70</v>
      </c>
      <c r="F113" s="3" t="str">
        <f>UnitControlCenter!$B$25</f>
        <v>quads / year</v>
      </c>
      <c r="G113" s="53" t="s">
        <v>1125</v>
      </c>
      <c r="H113" s="53" t="s">
        <v>1126</v>
      </c>
      <c r="I113" s="53" t="s">
        <v>1127</v>
      </c>
    </row>
    <row r="114" spans="1:19" ht="60">
      <c r="A114" s="54" t="s">
        <v>784</v>
      </c>
      <c r="B114" s="54" t="s">
        <v>786</v>
      </c>
      <c r="C114" s="126">
        <v>1</v>
      </c>
      <c r="D114" s="53" t="s">
        <v>69</v>
      </c>
      <c r="E114" s="53" t="s">
        <v>70</v>
      </c>
      <c r="F114" s="3" t="str">
        <f>UnitControlCenter!$B$25</f>
        <v>quads / year</v>
      </c>
      <c r="G114" s="53" t="s">
        <v>1276</v>
      </c>
      <c r="H114" s="53" t="s">
        <v>1277</v>
      </c>
      <c r="I114" s="53" t="s">
        <v>1278</v>
      </c>
    </row>
    <row r="115" spans="1:19">
      <c r="A115" s="54" t="s">
        <v>784</v>
      </c>
      <c r="B115" s="54" t="s">
        <v>1413</v>
      </c>
      <c r="C115" s="126">
        <v>0</v>
      </c>
      <c r="D115" s="53" t="s">
        <v>67</v>
      </c>
      <c r="E115" s="53" t="s">
        <v>68</v>
      </c>
      <c r="F115" s="1" t="str">
        <f>UnitControlCenter!$B$26</f>
        <v>thousand BTU / 2019 dollar</v>
      </c>
      <c r="G115" s="53" t="s">
        <v>1359</v>
      </c>
      <c r="H115" s="53"/>
      <c r="I115" s="53"/>
    </row>
    <row r="116" spans="1:19">
      <c r="A116" s="54" t="s">
        <v>784</v>
      </c>
      <c r="B116" s="54" t="s">
        <v>787</v>
      </c>
      <c r="C116" s="126">
        <v>1</v>
      </c>
      <c r="D116" s="53" t="s">
        <v>67</v>
      </c>
      <c r="E116" s="53" t="s">
        <v>68</v>
      </c>
      <c r="F116" s="3" t="str">
        <f>UnitControlCenter!$B$15</f>
        <v>terawatt-hours (TWh) / year</v>
      </c>
      <c r="G116" s="53" t="s">
        <v>658</v>
      </c>
      <c r="I116" s="53"/>
    </row>
    <row r="117" spans="1:19">
      <c r="A117" s="54" t="s">
        <v>784</v>
      </c>
      <c r="B117" s="54" t="s">
        <v>788</v>
      </c>
      <c r="C117" s="126">
        <v>1</v>
      </c>
      <c r="D117" s="53" t="s">
        <v>67</v>
      </c>
      <c r="E117" s="53" t="s">
        <v>68</v>
      </c>
      <c r="F117" s="3" t="str">
        <f>UnitControlCenter!$B$27</f>
        <v>millions of short tons / year</v>
      </c>
      <c r="G117" s="53" t="s">
        <v>657</v>
      </c>
      <c r="I117" s="53"/>
    </row>
    <row r="118" spans="1:19">
      <c r="A118" s="54" t="s">
        <v>784</v>
      </c>
      <c r="B118" s="54" t="s">
        <v>789</v>
      </c>
      <c r="C118" s="126">
        <v>1</v>
      </c>
      <c r="D118" s="53" t="s">
        <v>67</v>
      </c>
      <c r="E118" s="53" t="s">
        <v>68</v>
      </c>
      <c r="F118" s="3" t="str">
        <f>UnitControlCenter!$B$27</f>
        <v>millions of short tons / year</v>
      </c>
      <c r="G118" s="53" t="s">
        <v>656</v>
      </c>
      <c r="I118" s="53"/>
    </row>
    <row r="119" spans="1:19">
      <c r="A119" s="54" t="s">
        <v>784</v>
      </c>
      <c r="B119" s="54" t="s">
        <v>790</v>
      </c>
      <c r="C119" s="126">
        <v>1</v>
      </c>
      <c r="D119" s="53" t="s">
        <v>67</v>
      </c>
      <c r="E119" s="53" t="s">
        <v>68</v>
      </c>
      <c r="F119" s="3" t="str">
        <f>UnitControlCenter!$B$28</f>
        <v>trillion cubic feet / year</v>
      </c>
      <c r="G119" s="53" t="s">
        <v>655</v>
      </c>
      <c r="I119" s="53"/>
    </row>
    <row r="120" spans="1:19" ht="30">
      <c r="A120" s="54" t="s">
        <v>784</v>
      </c>
      <c r="B120" s="54" t="s">
        <v>791</v>
      </c>
      <c r="C120" s="126">
        <v>1</v>
      </c>
      <c r="D120" s="53" t="s">
        <v>67</v>
      </c>
      <c r="E120" s="53" t="s">
        <v>68</v>
      </c>
      <c r="F120" s="3" t="str">
        <f>UnitControlCenter!$B$29</f>
        <v>million barrels / year</v>
      </c>
      <c r="G120" s="53" t="s">
        <v>654</v>
      </c>
      <c r="I120" s="53"/>
    </row>
    <row r="121" spans="1:19">
      <c r="A121" s="54" t="s">
        <v>784</v>
      </c>
      <c r="B121" s="54" t="s">
        <v>792</v>
      </c>
      <c r="C121" s="126">
        <v>1</v>
      </c>
      <c r="D121" s="53" t="s">
        <v>67</v>
      </c>
      <c r="E121" s="53" t="s">
        <v>68</v>
      </c>
      <c r="F121" s="3" t="str">
        <f>UnitControlCenter!$B$29</f>
        <v>million barrels / year</v>
      </c>
      <c r="G121" s="53" t="s">
        <v>726</v>
      </c>
      <c r="I121" s="53"/>
    </row>
    <row r="122" spans="1:19">
      <c r="A122" s="54" t="s">
        <v>784</v>
      </c>
      <c r="B122" s="54" t="s">
        <v>793</v>
      </c>
      <c r="C122" s="126">
        <v>1</v>
      </c>
      <c r="D122" s="53" t="s">
        <v>67</v>
      </c>
      <c r="E122" s="53" t="s">
        <v>68</v>
      </c>
      <c r="F122" s="3" t="str">
        <f>UnitControlCenter!$B$27</f>
        <v>millions of short tons / year</v>
      </c>
      <c r="G122" s="53" t="s">
        <v>727</v>
      </c>
      <c r="I122" s="53"/>
    </row>
    <row r="123" spans="1:19" ht="30">
      <c r="A123" s="54" t="s">
        <v>784</v>
      </c>
      <c r="B123" s="54" t="s">
        <v>1108</v>
      </c>
      <c r="C123" s="126">
        <v>1</v>
      </c>
      <c r="D123" s="53" t="s">
        <v>67</v>
      </c>
      <c r="E123" s="53" t="s">
        <v>68</v>
      </c>
      <c r="F123" s="3" t="str">
        <f>UnitControlCenter!$B$30</f>
        <v>million gallons / year</v>
      </c>
      <c r="G123" s="53" t="s">
        <v>1112</v>
      </c>
      <c r="I123" s="53"/>
    </row>
    <row r="124" spans="1:19" ht="30">
      <c r="A124" s="54" t="s">
        <v>784</v>
      </c>
      <c r="B124" s="54" t="s">
        <v>1109</v>
      </c>
      <c r="C124" s="126">
        <v>1</v>
      </c>
      <c r="D124" s="53" t="s">
        <v>67</v>
      </c>
      <c r="E124" s="53" t="s">
        <v>68</v>
      </c>
      <c r="F124" s="3" t="str">
        <f>UnitControlCenter!$B$27</f>
        <v>millions of short tons / year</v>
      </c>
      <c r="G124" s="53" t="s">
        <v>1113</v>
      </c>
      <c r="I124" s="53"/>
    </row>
    <row r="125" spans="1:19" ht="15.75" thickBot="1">
      <c r="A125" s="97" t="s">
        <v>784</v>
      </c>
      <c r="B125" s="97" t="s">
        <v>1110</v>
      </c>
      <c r="C125" s="125">
        <v>1</v>
      </c>
      <c r="D125" s="98" t="s">
        <v>67</v>
      </c>
      <c r="E125" s="98" t="s">
        <v>68</v>
      </c>
      <c r="F125" s="101" t="str">
        <f>UnitControlCenter!$B$5</f>
        <v>thousand metric tons / year</v>
      </c>
      <c r="G125" s="98" t="s">
        <v>1114</v>
      </c>
      <c r="H125" s="99"/>
      <c r="I125" s="98"/>
      <c r="J125" s="99"/>
      <c r="K125" s="99"/>
      <c r="L125" s="99"/>
      <c r="M125" s="99"/>
      <c r="N125" s="99"/>
      <c r="O125" s="99"/>
      <c r="P125" s="99"/>
      <c r="Q125" s="99"/>
      <c r="R125" s="99"/>
      <c r="S125" s="99"/>
    </row>
    <row r="126" spans="1:19" ht="60">
      <c r="A126" s="54" t="s">
        <v>1261</v>
      </c>
      <c r="B126" s="54" t="s">
        <v>1120</v>
      </c>
      <c r="C126" s="126">
        <v>1</v>
      </c>
      <c r="D126" s="53" t="s">
        <v>69</v>
      </c>
      <c r="E126" s="53" t="s">
        <v>70</v>
      </c>
      <c r="F126" s="3" t="str">
        <f>UnitControlCenter!$B$31</f>
        <v>trillion BTU / year</v>
      </c>
      <c r="G126" s="53" t="s">
        <v>1128</v>
      </c>
      <c r="H126" s="40" t="s">
        <v>1129</v>
      </c>
      <c r="I126" s="53" t="s">
        <v>1130</v>
      </c>
    </row>
    <row r="127" spans="1:19" ht="60">
      <c r="A127" s="54" t="s">
        <v>1261</v>
      </c>
      <c r="B127" s="54" t="s">
        <v>794</v>
      </c>
      <c r="C127" s="126">
        <v>1</v>
      </c>
      <c r="D127" s="53" t="s">
        <v>69</v>
      </c>
      <c r="E127" s="53" t="s">
        <v>68</v>
      </c>
      <c r="F127" s="3" t="str">
        <f>UnitControlCenter!$B$31</f>
        <v>trillion BTU / year</v>
      </c>
      <c r="G127" s="53" t="s">
        <v>1131</v>
      </c>
      <c r="H127" s="40" t="s">
        <v>1129</v>
      </c>
      <c r="I127" s="53" t="s">
        <v>1130</v>
      </c>
    </row>
    <row r="128" spans="1:19" ht="60">
      <c r="A128" s="54" t="s">
        <v>1261</v>
      </c>
      <c r="B128" s="54" t="s">
        <v>1121</v>
      </c>
      <c r="C128" s="126">
        <v>1</v>
      </c>
      <c r="D128" s="53" t="s">
        <v>69</v>
      </c>
      <c r="E128" s="53" t="s">
        <v>70</v>
      </c>
      <c r="F128" s="3" t="str">
        <f>UnitControlCenter!$B$8</f>
        <v>billion 2019 dollars / year</v>
      </c>
      <c r="G128" s="53" t="s">
        <v>1132</v>
      </c>
      <c r="H128" s="40" t="s">
        <v>1129</v>
      </c>
      <c r="I128" s="53" t="s">
        <v>1130</v>
      </c>
    </row>
    <row r="129" spans="1:19" ht="75">
      <c r="A129" s="54" t="s">
        <v>1261</v>
      </c>
      <c r="B129" s="54" t="s">
        <v>1118</v>
      </c>
      <c r="C129" s="126">
        <v>1</v>
      </c>
      <c r="D129" s="53" t="s">
        <v>69</v>
      </c>
      <c r="E129" s="53" t="s">
        <v>68</v>
      </c>
      <c r="F129" s="3" t="str">
        <f>UnitControlCenter!$B$8</f>
        <v>billion 2019 dollars / year</v>
      </c>
      <c r="G129" s="53" t="s">
        <v>1133</v>
      </c>
      <c r="H129" s="40" t="s">
        <v>1129</v>
      </c>
      <c r="I129" s="53" t="s">
        <v>1130</v>
      </c>
    </row>
    <row r="130" spans="1:19" ht="60">
      <c r="A130" s="54" t="s">
        <v>1261</v>
      </c>
      <c r="B130" s="54" t="s">
        <v>1437</v>
      </c>
      <c r="C130" s="126">
        <v>1</v>
      </c>
      <c r="D130" s="53" t="s">
        <v>69</v>
      </c>
      <c r="E130" s="53" t="s">
        <v>70</v>
      </c>
      <c r="F130" s="3" t="str">
        <f>UnitControlCenter!B3</f>
        <v>million metric tons / year</v>
      </c>
      <c r="G130" s="53" t="s">
        <v>1441</v>
      </c>
      <c r="H130" s="40" t="s">
        <v>1439</v>
      </c>
      <c r="I130" s="53" t="s">
        <v>1440</v>
      </c>
    </row>
    <row r="131" spans="1:19" ht="60">
      <c r="A131" s="54" t="s">
        <v>1261</v>
      </c>
      <c r="B131" s="54" t="s">
        <v>1438</v>
      </c>
      <c r="C131" s="126">
        <v>1</v>
      </c>
      <c r="D131" s="53" t="s">
        <v>69</v>
      </c>
      <c r="E131" s="53" t="s">
        <v>68</v>
      </c>
      <c r="F131" s="3" t="str">
        <f>UnitControlCenter!B3</f>
        <v>million metric tons / year</v>
      </c>
      <c r="G131" s="53" t="s">
        <v>1442</v>
      </c>
      <c r="H131" s="40" t="s">
        <v>1439</v>
      </c>
      <c r="I131" s="53" t="s">
        <v>1440</v>
      </c>
    </row>
    <row r="132" spans="1:19" ht="60">
      <c r="A132" s="54" t="s">
        <v>1261</v>
      </c>
      <c r="B132" s="54" t="s">
        <v>1122</v>
      </c>
      <c r="C132" s="126">
        <v>1</v>
      </c>
      <c r="D132" s="53" t="s">
        <v>69</v>
      </c>
      <c r="E132" s="53" t="s">
        <v>70</v>
      </c>
      <c r="F132" s="3" t="str">
        <f>UnitControlCenter!$B$31</f>
        <v>trillion BTU / year</v>
      </c>
      <c r="G132" s="53" t="s">
        <v>1224</v>
      </c>
      <c r="H132" s="40" t="s">
        <v>1219</v>
      </c>
      <c r="I132" s="53" t="s">
        <v>1220</v>
      </c>
    </row>
    <row r="133" spans="1:19" ht="75">
      <c r="A133" s="54" t="s">
        <v>1261</v>
      </c>
      <c r="B133" s="54" t="s">
        <v>795</v>
      </c>
      <c r="C133" s="126">
        <v>1</v>
      </c>
      <c r="D133" s="53" t="s">
        <v>69</v>
      </c>
      <c r="E133" s="53" t="s">
        <v>68</v>
      </c>
      <c r="F133" s="3" t="str">
        <f>UnitControlCenter!$B$31</f>
        <v>trillion BTU / year</v>
      </c>
      <c r="G133" s="53" t="s">
        <v>1225</v>
      </c>
      <c r="H133" s="40" t="s">
        <v>1219</v>
      </c>
      <c r="I133" s="53" t="s">
        <v>1221</v>
      </c>
    </row>
    <row r="134" spans="1:19" ht="75">
      <c r="A134" s="54" t="s">
        <v>1261</v>
      </c>
      <c r="B134" s="54" t="s">
        <v>1123</v>
      </c>
      <c r="C134" s="126">
        <v>1</v>
      </c>
      <c r="D134" s="53" t="s">
        <v>69</v>
      </c>
      <c r="E134" s="53" t="s">
        <v>70</v>
      </c>
      <c r="F134" s="3" t="str">
        <f>UnitControlCenter!$B$8</f>
        <v>billion 2019 dollars / year</v>
      </c>
      <c r="G134" s="53" t="s">
        <v>1226</v>
      </c>
      <c r="H134" s="40" t="s">
        <v>1219</v>
      </c>
      <c r="I134" s="53" t="s">
        <v>1222</v>
      </c>
    </row>
    <row r="135" spans="1:19" ht="90">
      <c r="A135" s="54" t="s">
        <v>1261</v>
      </c>
      <c r="B135" s="54" t="s">
        <v>1119</v>
      </c>
      <c r="C135" s="126">
        <v>1</v>
      </c>
      <c r="D135" s="53" t="s">
        <v>69</v>
      </c>
      <c r="E135" s="53" t="s">
        <v>68</v>
      </c>
      <c r="F135" s="3" t="str">
        <f>UnitControlCenter!$B$8</f>
        <v>billion 2019 dollars / year</v>
      </c>
      <c r="G135" s="53" t="s">
        <v>1227</v>
      </c>
      <c r="H135" s="40" t="s">
        <v>1219</v>
      </c>
      <c r="I135" s="53" t="s">
        <v>1223</v>
      </c>
    </row>
    <row r="136" spans="1:19" ht="105">
      <c r="A136" s="54" t="s">
        <v>1261</v>
      </c>
      <c r="B136" s="54" t="s">
        <v>1262</v>
      </c>
      <c r="C136" s="126">
        <v>1</v>
      </c>
      <c r="D136" s="53" t="s">
        <v>69</v>
      </c>
      <c r="E136" s="53" t="s">
        <v>70</v>
      </c>
      <c r="F136" s="3" t="str">
        <f>UnitControlCenter!$B$25</f>
        <v>quads / year</v>
      </c>
      <c r="G136" s="53" t="s">
        <v>1264</v>
      </c>
      <c r="H136" s="40" t="s">
        <v>1266</v>
      </c>
      <c r="I136" s="53" t="s">
        <v>1267</v>
      </c>
    </row>
    <row r="137" spans="1:19" ht="120.75" thickBot="1">
      <c r="A137" s="97" t="s">
        <v>1261</v>
      </c>
      <c r="B137" s="97" t="s">
        <v>1263</v>
      </c>
      <c r="C137" s="125">
        <v>1</v>
      </c>
      <c r="D137" s="98" t="s">
        <v>69</v>
      </c>
      <c r="E137" s="98" t="s">
        <v>68</v>
      </c>
      <c r="F137" s="101" t="str">
        <f>UnitControlCenter!$B$25</f>
        <v>quads / year</v>
      </c>
      <c r="G137" s="98" t="s">
        <v>1265</v>
      </c>
      <c r="H137" s="99" t="s">
        <v>1266</v>
      </c>
      <c r="I137" s="98" t="s">
        <v>1267</v>
      </c>
      <c r="J137" s="99"/>
      <c r="K137" s="99"/>
      <c r="L137" s="99"/>
      <c r="M137" s="99"/>
      <c r="N137" s="99"/>
      <c r="O137" s="99"/>
      <c r="P137" s="99"/>
      <c r="Q137" s="99"/>
      <c r="R137" s="99"/>
      <c r="S137" s="99"/>
    </row>
    <row r="138" spans="1:19" ht="75">
      <c r="A138" s="56" t="s">
        <v>709</v>
      </c>
      <c r="B138" s="54" t="s">
        <v>100</v>
      </c>
      <c r="C138" s="126">
        <v>1</v>
      </c>
      <c r="D138" s="53" t="s">
        <v>69</v>
      </c>
      <c r="E138" s="53" t="s">
        <v>716</v>
      </c>
      <c r="F138" s="3" t="str">
        <f>UnitControlCenter!$B$17</f>
        <v>2019 dollars / megawatt-hour (MWh)</v>
      </c>
      <c r="G138" s="53" t="s">
        <v>1134</v>
      </c>
      <c r="H138" s="40" t="s">
        <v>1368</v>
      </c>
      <c r="I138" s="53" t="s">
        <v>1135</v>
      </c>
    </row>
    <row r="139" spans="1:19" ht="45">
      <c r="A139" s="56" t="s">
        <v>709</v>
      </c>
      <c r="B139" s="54" t="s">
        <v>454</v>
      </c>
      <c r="C139" s="126">
        <v>1</v>
      </c>
      <c r="D139" s="53" t="s">
        <v>69</v>
      </c>
      <c r="E139" s="53" t="s">
        <v>716</v>
      </c>
      <c r="F139" s="3" t="str">
        <f>UnitControlCenter!$B$32</f>
        <v>2019 dollars / short ton</v>
      </c>
      <c r="G139" s="53" t="s">
        <v>1144</v>
      </c>
      <c r="H139" s="40" t="s">
        <v>1145</v>
      </c>
      <c r="I139" s="53" t="s">
        <v>1146</v>
      </c>
    </row>
    <row r="140" spans="1:19">
      <c r="A140" s="56" t="s">
        <v>709</v>
      </c>
      <c r="B140" s="54" t="s">
        <v>451</v>
      </c>
      <c r="C140" s="126">
        <v>1</v>
      </c>
      <c r="D140" s="53" t="s">
        <v>69</v>
      </c>
      <c r="E140" s="53" t="s">
        <v>716</v>
      </c>
      <c r="F140" s="3" t="str">
        <f>UnitControlCenter!$B$32</f>
        <v>2019 dollars / short ton</v>
      </c>
      <c r="G140" s="53" t="s">
        <v>729</v>
      </c>
      <c r="H140" s="40" t="s">
        <v>343</v>
      </c>
      <c r="I140" s="53" t="s">
        <v>1009</v>
      </c>
    </row>
    <row r="141" spans="1:19" ht="75">
      <c r="A141" s="56" t="s">
        <v>709</v>
      </c>
      <c r="B141" s="54" t="s">
        <v>94</v>
      </c>
      <c r="C141" s="126">
        <v>1</v>
      </c>
      <c r="D141" s="53" t="s">
        <v>69</v>
      </c>
      <c r="E141" s="53" t="s">
        <v>716</v>
      </c>
      <c r="F141" s="3" t="str">
        <f>UnitControlCenter!$B$33</f>
        <v>2019 dollars / thousand cubic feet</v>
      </c>
      <c r="G141" s="53" t="s">
        <v>1136</v>
      </c>
      <c r="H141" s="40" t="s">
        <v>1137</v>
      </c>
      <c r="I141" s="53" t="s">
        <v>1138</v>
      </c>
    </row>
    <row r="142" spans="1:19">
      <c r="A142" s="56" t="s">
        <v>709</v>
      </c>
      <c r="B142" s="54" t="s">
        <v>102</v>
      </c>
      <c r="C142" s="126">
        <v>1</v>
      </c>
      <c r="D142" s="53" t="s">
        <v>69</v>
      </c>
      <c r="E142" s="53" t="s">
        <v>716</v>
      </c>
      <c r="F142" s="3" t="str">
        <f>UnitControlCenter!$B$34</f>
        <v>2019 dollars / gallon</v>
      </c>
      <c r="G142" s="53" t="s">
        <v>731</v>
      </c>
      <c r="H142" s="40" t="s">
        <v>338</v>
      </c>
      <c r="I142" s="27">
        <v>969696</v>
      </c>
    </row>
    <row r="143" spans="1:19" ht="90">
      <c r="A143" s="56" t="s">
        <v>709</v>
      </c>
      <c r="B143" s="54" t="s">
        <v>103</v>
      </c>
      <c r="C143" s="126">
        <v>1</v>
      </c>
      <c r="D143" s="53" t="s">
        <v>69</v>
      </c>
      <c r="E143" s="53" t="s">
        <v>716</v>
      </c>
      <c r="F143" s="3" t="str">
        <f>UnitControlCenter!$B$34</f>
        <v>2019 dollars / gallon</v>
      </c>
      <c r="G143" s="53" t="s">
        <v>1139</v>
      </c>
      <c r="H143" s="40" t="s">
        <v>1137</v>
      </c>
      <c r="I143" s="53" t="s">
        <v>1138</v>
      </c>
    </row>
    <row r="144" spans="1:19" ht="60">
      <c r="A144" s="56" t="s">
        <v>709</v>
      </c>
      <c r="B144" s="54" t="s">
        <v>99</v>
      </c>
      <c r="C144" s="126">
        <v>1</v>
      </c>
      <c r="D144" s="53" t="s">
        <v>69</v>
      </c>
      <c r="E144" s="53" t="s">
        <v>716</v>
      </c>
      <c r="F144" s="3" t="str">
        <f>UnitControlCenter!$B$32</f>
        <v>2019 dollars / short ton</v>
      </c>
      <c r="G144" s="53" t="s">
        <v>1140</v>
      </c>
      <c r="H144" s="40" t="s">
        <v>1141</v>
      </c>
      <c r="I144" s="53" t="s">
        <v>1142</v>
      </c>
    </row>
    <row r="145" spans="1:19" ht="60">
      <c r="A145" s="56" t="s">
        <v>709</v>
      </c>
      <c r="B145" s="54" t="s">
        <v>1061</v>
      </c>
      <c r="C145" s="126">
        <v>1</v>
      </c>
      <c r="D145" s="53" t="s">
        <v>69</v>
      </c>
      <c r="E145" s="53" t="s">
        <v>716</v>
      </c>
      <c r="F145" s="3" t="str">
        <f>UnitControlCenter!$B$35</f>
        <v>2019 dollars / barrel</v>
      </c>
      <c r="G145" s="53" t="s">
        <v>1216</v>
      </c>
      <c r="H145" s="40" t="s">
        <v>1217</v>
      </c>
      <c r="I145" s="53" t="s">
        <v>1218</v>
      </c>
    </row>
    <row r="146" spans="1:19" ht="60">
      <c r="A146" s="56" t="s">
        <v>709</v>
      </c>
      <c r="B146" s="54" t="s">
        <v>1143</v>
      </c>
      <c r="C146" s="126">
        <v>1</v>
      </c>
      <c r="D146" s="53" t="s">
        <v>69</v>
      </c>
      <c r="E146" s="53" t="s">
        <v>716</v>
      </c>
      <c r="F146" s="3" t="str">
        <f>UnitControlCenter!$B$34</f>
        <v>2019 dollars / gallon</v>
      </c>
      <c r="G146" s="53" t="s">
        <v>1147</v>
      </c>
      <c r="H146" s="40" t="s">
        <v>728</v>
      </c>
      <c r="I146" s="53" t="s">
        <v>1057</v>
      </c>
    </row>
    <row r="147" spans="1:19" ht="30.75" thickBot="1">
      <c r="A147" s="100" t="s">
        <v>709</v>
      </c>
      <c r="B147" s="97" t="s">
        <v>911</v>
      </c>
      <c r="C147" s="125">
        <v>1</v>
      </c>
      <c r="D147" s="98" t="s">
        <v>69</v>
      </c>
      <c r="E147" s="98" t="s">
        <v>716</v>
      </c>
      <c r="F147" s="101" t="str">
        <f>UnitControlCenter!$B$36</f>
        <v>2019 dollars / kg</v>
      </c>
      <c r="G147" s="98" t="s">
        <v>1273</v>
      </c>
      <c r="H147" s="99" t="s">
        <v>1274</v>
      </c>
      <c r="I147" s="98" t="s">
        <v>1275</v>
      </c>
      <c r="J147" s="99"/>
      <c r="K147" s="99"/>
      <c r="L147" s="99"/>
      <c r="M147" s="99"/>
      <c r="N147" s="99"/>
      <c r="O147" s="99"/>
      <c r="P147" s="99"/>
      <c r="Q147" s="99"/>
      <c r="R147" s="99"/>
      <c r="S147" s="99"/>
    </row>
    <row r="148" spans="1:19">
      <c r="A148" s="56" t="s">
        <v>710</v>
      </c>
      <c r="B148" s="54" t="s">
        <v>711</v>
      </c>
      <c r="C148" s="126">
        <v>1</v>
      </c>
      <c r="D148" s="53" t="s">
        <v>67</v>
      </c>
      <c r="E148" s="53" t="s">
        <v>68</v>
      </c>
      <c r="F148" s="3" t="str">
        <f>UnitControlCenter!$B$37</f>
        <v>2019 dollars / kilowatt-hour (kWh)</v>
      </c>
      <c r="G148" s="53" t="s">
        <v>732</v>
      </c>
      <c r="I148" s="53"/>
    </row>
    <row r="149" spans="1:19" ht="30">
      <c r="A149" s="56" t="s">
        <v>710</v>
      </c>
      <c r="B149" s="54" t="s">
        <v>712</v>
      </c>
      <c r="C149" s="126">
        <v>1</v>
      </c>
      <c r="D149" s="53" t="s">
        <v>69</v>
      </c>
      <c r="E149" s="53" t="s">
        <v>68</v>
      </c>
      <c r="F149" s="3" t="str">
        <f>UnitControlCenter!$B$38</f>
        <v>cost of eqpt. to capture 1 metric ton CO2e/yr (2019 dollars)</v>
      </c>
      <c r="G149" s="53" t="s">
        <v>736</v>
      </c>
      <c r="H149" s="40" t="s">
        <v>737</v>
      </c>
      <c r="I149" s="53" t="s">
        <v>1016</v>
      </c>
    </row>
    <row r="150" spans="1:19" ht="30">
      <c r="A150" s="56" t="s">
        <v>710</v>
      </c>
      <c r="B150" s="54" t="s">
        <v>713</v>
      </c>
      <c r="C150" s="126">
        <v>1</v>
      </c>
      <c r="D150" s="53" t="s">
        <v>67</v>
      </c>
      <c r="E150" s="53" t="s">
        <v>68</v>
      </c>
      <c r="F150" s="3" t="str">
        <f>UnitControlCenter!$B$39</f>
        <v>million 2019 dollars / megawatt (MW)</v>
      </c>
      <c r="G150" s="53" t="s">
        <v>733</v>
      </c>
      <c r="I150" s="53"/>
    </row>
    <row r="151" spans="1:19" ht="30">
      <c r="A151" s="56" t="s">
        <v>710</v>
      </c>
      <c r="B151" s="54" t="s">
        <v>714</v>
      </c>
      <c r="C151" s="126">
        <v>1</v>
      </c>
      <c r="D151" s="53" t="s">
        <v>67</v>
      </c>
      <c r="E151" s="53" t="s">
        <v>68</v>
      </c>
      <c r="F151" s="3" t="str">
        <f>UnitControlCenter!$B$39</f>
        <v>million 2019 dollars / megawatt (MW)</v>
      </c>
      <c r="G151" s="53" t="s">
        <v>734</v>
      </c>
      <c r="I151" s="53"/>
    </row>
    <row r="152" spans="1:19" ht="30">
      <c r="A152" s="56" t="s">
        <v>710</v>
      </c>
      <c r="B152" s="54" t="s">
        <v>715</v>
      </c>
      <c r="C152" s="126">
        <v>1</v>
      </c>
      <c r="D152" s="53" t="s">
        <v>67</v>
      </c>
      <c r="E152" s="53" t="s">
        <v>68</v>
      </c>
      <c r="F152" s="3" t="str">
        <f>UnitControlCenter!$B$39</f>
        <v>million 2019 dollars / megawatt (MW)</v>
      </c>
      <c r="G152" s="53" t="s">
        <v>735</v>
      </c>
      <c r="I152" s="53"/>
    </row>
    <row r="153" spans="1:19" ht="30.75" thickBot="1">
      <c r="A153" s="100" t="s">
        <v>710</v>
      </c>
      <c r="B153" s="97" t="s">
        <v>928</v>
      </c>
      <c r="C153" s="125">
        <v>1</v>
      </c>
      <c r="D153" s="98" t="s">
        <v>67</v>
      </c>
      <c r="E153" s="98" t="s">
        <v>68</v>
      </c>
      <c r="F153" s="101" t="str">
        <f>UnitControlCenter!$B$40</f>
        <v>cost of eqpt. to produce 1 kg H2/yr (2019 dollars)</v>
      </c>
      <c r="G153" s="98" t="s">
        <v>929</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1003</v>
      </c>
      <c r="B1" s="71"/>
      <c r="C1" s="44"/>
      <c r="D1" s="44"/>
    </row>
    <row r="2" spans="1:4">
      <c r="A2" s="70" t="s">
        <v>967</v>
      </c>
      <c r="B2" s="72" t="s">
        <v>968</v>
      </c>
      <c r="C2" s="70" t="s">
        <v>969</v>
      </c>
      <c r="D2" s="70" t="s">
        <v>970</v>
      </c>
    </row>
    <row r="3" spans="1:4">
      <c r="A3" s="52" t="s">
        <v>977</v>
      </c>
      <c r="B3" s="73" t="s">
        <v>988</v>
      </c>
      <c r="C3" s="79"/>
      <c r="D3" t="s">
        <v>443</v>
      </c>
    </row>
    <row r="4" spans="1:4">
      <c r="A4" s="52" t="s">
        <v>985</v>
      </c>
      <c r="B4" s="74" t="s">
        <v>986</v>
      </c>
      <c r="C4" s="78"/>
      <c r="D4" t="s">
        <v>99</v>
      </c>
    </row>
    <row r="5" spans="1:4">
      <c r="A5" t="s">
        <v>1014</v>
      </c>
      <c r="B5" s="73" t="s">
        <v>1008</v>
      </c>
      <c r="C5" s="89"/>
      <c r="D5" t="s">
        <v>98</v>
      </c>
    </row>
    <row r="6" spans="1:4">
      <c r="A6" s="52" t="s">
        <v>992</v>
      </c>
      <c r="B6" s="73" t="s">
        <v>1009</v>
      </c>
      <c r="C6" s="83"/>
      <c r="D6" t="s">
        <v>1004</v>
      </c>
    </row>
    <row r="7" spans="1:4">
      <c r="A7" s="52" t="s">
        <v>1015</v>
      </c>
      <c r="B7" s="73" t="s">
        <v>730</v>
      </c>
      <c r="C7" s="88"/>
      <c r="D7" t="s">
        <v>1005</v>
      </c>
    </row>
    <row r="8" spans="1:4">
      <c r="A8" t="s">
        <v>1013</v>
      </c>
      <c r="B8" s="73" t="s">
        <v>1010</v>
      </c>
      <c r="C8" s="91"/>
      <c r="D8" t="s">
        <v>459</v>
      </c>
    </row>
    <row r="9" spans="1:4">
      <c r="A9" s="52" t="s">
        <v>993</v>
      </c>
      <c r="B9" s="73" t="s">
        <v>989</v>
      </c>
      <c r="C9" s="82"/>
      <c r="D9" t="s">
        <v>462</v>
      </c>
    </row>
    <row r="10" spans="1:4">
      <c r="A10" s="52" t="s">
        <v>966</v>
      </c>
      <c r="B10" s="75" t="s">
        <v>973</v>
      </c>
      <c r="C10" s="69"/>
      <c r="D10" t="s">
        <v>96</v>
      </c>
    </row>
    <row r="11" spans="1:4">
      <c r="A11" s="52" t="s">
        <v>994</v>
      </c>
      <c r="B11" s="73" t="s">
        <v>990</v>
      </c>
      <c r="C11" s="84"/>
      <c r="D11" t="s">
        <v>95</v>
      </c>
    </row>
    <row r="12" spans="1:4">
      <c r="A12" s="52" t="s">
        <v>976</v>
      </c>
      <c r="B12" s="74" t="s">
        <v>981</v>
      </c>
      <c r="C12" s="80"/>
      <c r="D12" t="s">
        <v>1006</v>
      </c>
    </row>
    <row r="13" spans="1:4">
      <c r="A13" t="s">
        <v>1017</v>
      </c>
      <c r="B13" s="73" t="s">
        <v>1011</v>
      </c>
      <c r="C13" s="90"/>
      <c r="D13" t="s">
        <v>910</v>
      </c>
    </row>
    <row r="14" spans="1:4">
      <c r="A14" s="52" t="s">
        <v>979</v>
      </c>
      <c r="B14" s="74" t="s">
        <v>980</v>
      </c>
      <c r="C14" s="68"/>
      <c r="D14" t="s">
        <v>304</v>
      </c>
    </row>
    <row r="15" spans="1:4" s="52" customFormat="1">
      <c r="A15" s="52" t="s">
        <v>1062</v>
      </c>
      <c r="B15" s="74" t="s">
        <v>1064</v>
      </c>
      <c r="C15" s="94"/>
      <c r="D15" s="52" t="s">
        <v>1061</v>
      </c>
    </row>
    <row r="16" spans="1:4" s="52" customFormat="1">
      <c r="A16" s="52" t="s">
        <v>1063</v>
      </c>
      <c r="B16" s="74">
        <v>740000</v>
      </c>
      <c r="C16" s="95"/>
      <c r="D16" s="52" t="s">
        <v>908</v>
      </c>
    </row>
    <row r="17" spans="1:4">
      <c r="A17" s="52" t="s">
        <v>995</v>
      </c>
      <c r="B17" s="73" t="s">
        <v>991</v>
      </c>
      <c r="C17" s="85"/>
      <c r="D17" t="s">
        <v>305</v>
      </c>
    </row>
    <row r="18" spans="1:4">
      <c r="A18" s="52" t="s">
        <v>978</v>
      </c>
      <c r="B18" s="74" t="s">
        <v>983</v>
      </c>
      <c r="C18" s="77"/>
      <c r="D18" t="s">
        <v>301</v>
      </c>
    </row>
    <row r="19" spans="1:4">
      <c r="A19" s="66" t="s">
        <v>1002</v>
      </c>
      <c r="B19" s="86" t="s">
        <v>1001</v>
      </c>
      <c r="C19" s="87"/>
      <c r="D19" t="s">
        <v>451</v>
      </c>
    </row>
    <row r="20" spans="1:4">
      <c r="A20" s="52" t="s">
        <v>972</v>
      </c>
      <c r="B20" s="74" t="s">
        <v>982</v>
      </c>
      <c r="C20" s="76"/>
      <c r="D20" t="s">
        <v>454</v>
      </c>
    </row>
    <row r="21" spans="1:4">
      <c r="A21" t="s">
        <v>1018</v>
      </c>
      <c r="B21" s="73" t="s">
        <v>1012</v>
      </c>
      <c r="C21" s="92"/>
      <c r="D21" t="s">
        <v>1007</v>
      </c>
    </row>
    <row r="23" spans="1:4" s="52" customFormat="1">
      <c r="A23" s="45" t="s">
        <v>987</v>
      </c>
      <c r="B23" s="71"/>
      <c r="C23" s="44"/>
      <c r="D23" s="44"/>
    </row>
    <row r="24" spans="1:4" s="70" customFormat="1">
      <c r="A24" s="70" t="s">
        <v>967</v>
      </c>
      <c r="B24" s="72" t="s">
        <v>968</v>
      </c>
      <c r="C24" s="70" t="s">
        <v>969</v>
      </c>
      <c r="D24" s="70" t="s">
        <v>1054</v>
      </c>
    </row>
    <row r="25" spans="1:4">
      <c r="A25" t="s">
        <v>993</v>
      </c>
      <c r="B25" s="73" t="s">
        <v>989</v>
      </c>
      <c r="C25" s="82"/>
      <c r="D25" t="s">
        <v>1056</v>
      </c>
    </row>
    <row r="26" spans="1:4" s="52" customFormat="1">
      <c r="A26" s="52" t="s">
        <v>966</v>
      </c>
      <c r="B26" s="75" t="s">
        <v>973</v>
      </c>
      <c r="C26" s="69"/>
      <c r="D26" s="52" t="s">
        <v>1055</v>
      </c>
    </row>
    <row r="27" spans="1:4">
      <c r="A27" t="s">
        <v>978</v>
      </c>
      <c r="B27" s="73" t="s">
        <v>983</v>
      </c>
      <c r="C27" s="77"/>
      <c r="D27" t="s">
        <v>4</v>
      </c>
    </row>
    <row r="28" spans="1:4">
      <c r="A28" t="s">
        <v>992</v>
      </c>
      <c r="B28" s="73" t="s">
        <v>1009</v>
      </c>
      <c r="C28" s="83"/>
      <c r="D28" t="s">
        <v>100</v>
      </c>
    </row>
    <row r="29" spans="1:4">
      <c r="A29" t="s">
        <v>972</v>
      </c>
      <c r="B29" s="73">
        <v>969696</v>
      </c>
      <c r="C29" s="76"/>
      <c r="D29" t="s">
        <v>9</v>
      </c>
    </row>
    <row r="30" spans="1:4">
      <c r="A30" t="s">
        <v>985</v>
      </c>
      <c r="B30" s="73" t="s">
        <v>986</v>
      </c>
      <c r="C30" s="78"/>
      <c r="D30" t="s">
        <v>840</v>
      </c>
    </row>
    <row r="31" spans="1:4">
      <c r="A31" t="s">
        <v>994</v>
      </c>
      <c r="B31" s="73" t="s">
        <v>990</v>
      </c>
      <c r="C31" s="84"/>
      <c r="D31" t="s">
        <v>149</v>
      </c>
    </row>
    <row r="32" spans="1:4" s="52" customFormat="1">
      <c r="A32" s="52" t="s">
        <v>995</v>
      </c>
      <c r="B32" s="73" t="s">
        <v>991</v>
      </c>
      <c r="C32" s="85"/>
      <c r="D32" s="52" t="s">
        <v>849</v>
      </c>
    </row>
    <row r="33" spans="1:4">
      <c r="A33" t="s">
        <v>977</v>
      </c>
      <c r="B33" s="73" t="s">
        <v>988</v>
      </c>
      <c r="C33" s="81"/>
      <c r="D33" t="s">
        <v>927</v>
      </c>
    </row>
    <row r="34" spans="1:4" s="52" customFormat="1">
      <c r="A34" s="52" t="s">
        <v>1062</v>
      </c>
      <c r="B34" s="74" t="s">
        <v>1064</v>
      </c>
      <c r="C34" s="94"/>
      <c r="D34" s="52" t="s">
        <v>1324</v>
      </c>
    </row>
    <row r="36" spans="1:4" s="52" customFormat="1">
      <c r="A36" s="45" t="s">
        <v>996</v>
      </c>
      <c r="B36" s="71"/>
      <c r="C36" s="44"/>
      <c r="D36" s="44"/>
    </row>
    <row r="37" spans="1:4" s="52" customFormat="1">
      <c r="A37" s="70" t="s">
        <v>967</v>
      </c>
      <c r="B37" s="72" t="s">
        <v>968</v>
      </c>
      <c r="C37" s="70" t="s">
        <v>969</v>
      </c>
      <c r="D37" s="70" t="s">
        <v>970</v>
      </c>
    </row>
    <row r="38" spans="1:4" s="52" customFormat="1">
      <c r="A38" s="52" t="s">
        <v>978</v>
      </c>
      <c r="B38" s="74" t="s">
        <v>983</v>
      </c>
      <c r="C38" s="77"/>
      <c r="D38" s="52" t="s">
        <v>997</v>
      </c>
    </row>
    <row r="39" spans="1:4" s="52" customFormat="1">
      <c r="A39" s="52" t="s">
        <v>972</v>
      </c>
      <c r="B39" s="73">
        <v>969696</v>
      </c>
      <c r="C39" s="76"/>
      <c r="D39" s="52" t="s">
        <v>998</v>
      </c>
    </row>
    <row r="40" spans="1:4" s="52" customFormat="1">
      <c r="A40" s="52" t="s">
        <v>985</v>
      </c>
      <c r="B40" s="73" t="s">
        <v>986</v>
      </c>
      <c r="C40" s="78"/>
      <c r="D40" s="52" t="s">
        <v>999</v>
      </c>
    </row>
    <row r="41" spans="1:4" s="52" customFormat="1">
      <c r="A41" s="52" t="s">
        <v>1062</v>
      </c>
      <c r="B41" s="74" t="s">
        <v>1064</v>
      </c>
      <c r="C41" s="94"/>
      <c r="D41" s="52" t="s">
        <v>1325</v>
      </c>
    </row>
    <row r="42" spans="1:4" s="66" customFormat="1">
      <c r="B42" s="86"/>
    </row>
    <row r="43" spans="1:4" s="66" customFormat="1">
      <c r="A43" s="45" t="s">
        <v>1000</v>
      </c>
      <c r="B43" s="71"/>
      <c r="C43" s="44"/>
      <c r="D43" s="44"/>
    </row>
    <row r="44" spans="1:4" s="66" customFormat="1">
      <c r="A44" s="70" t="s">
        <v>967</v>
      </c>
      <c r="B44" s="72" t="s">
        <v>968</v>
      </c>
      <c r="C44" s="70" t="s">
        <v>969</v>
      </c>
      <c r="D44" s="70" t="s">
        <v>970</v>
      </c>
    </row>
    <row r="45" spans="1:4" s="66" customFormat="1">
      <c r="A45" s="52" t="s">
        <v>985</v>
      </c>
      <c r="B45" s="73" t="s">
        <v>986</v>
      </c>
      <c r="C45" s="78"/>
      <c r="D45" s="66" t="s">
        <v>502</v>
      </c>
    </row>
    <row r="46" spans="1:4" s="66" customFormat="1">
      <c r="A46" s="52" t="s">
        <v>979</v>
      </c>
      <c r="B46" s="74" t="s">
        <v>980</v>
      </c>
      <c r="C46" s="68"/>
      <c r="D46" s="66" t="s">
        <v>492</v>
      </c>
    </row>
    <row r="47" spans="1:4" s="66" customFormat="1">
      <c r="A47" s="52" t="s">
        <v>978</v>
      </c>
      <c r="B47" s="74" t="s">
        <v>983</v>
      </c>
      <c r="C47" s="77"/>
      <c r="D47" s="66" t="s">
        <v>501</v>
      </c>
    </row>
    <row r="48" spans="1:4" s="66" customFormat="1">
      <c r="A48" s="52" t="s">
        <v>972</v>
      </c>
      <c r="B48" s="74" t="s">
        <v>982</v>
      </c>
      <c r="C48" s="76"/>
      <c r="D48" s="66" t="s">
        <v>493</v>
      </c>
    </row>
    <row r="49" spans="1:4" s="66" customFormat="1">
      <c r="B49" s="93"/>
    </row>
    <row r="50" spans="1:4" s="66" customFormat="1">
      <c r="A50" s="45" t="s">
        <v>1160</v>
      </c>
      <c r="B50" s="71"/>
      <c r="C50" s="44"/>
      <c r="D50" s="44"/>
    </row>
    <row r="51" spans="1:4" s="66" customFormat="1">
      <c r="A51" s="70" t="s">
        <v>967</v>
      </c>
      <c r="B51" s="72" t="s">
        <v>968</v>
      </c>
      <c r="C51" s="70" t="s">
        <v>969</v>
      </c>
      <c r="D51" s="70" t="s">
        <v>970</v>
      </c>
    </row>
    <row r="52" spans="1:4" s="66" customFormat="1">
      <c r="A52" s="52" t="s">
        <v>978</v>
      </c>
      <c r="B52" s="74" t="s">
        <v>983</v>
      </c>
      <c r="C52" s="77"/>
      <c r="D52" s="66" t="s">
        <v>1030</v>
      </c>
    </row>
    <row r="53" spans="1:4" s="66" customFormat="1">
      <c r="A53" s="52" t="s">
        <v>993</v>
      </c>
      <c r="B53" s="73" t="s">
        <v>989</v>
      </c>
      <c r="C53" s="82"/>
      <c r="D53" s="66" t="s">
        <v>1031</v>
      </c>
    </row>
    <row r="54" spans="1:4" s="66" customFormat="1">
      <c r="A54" s="52" t="s">
        <v>992</v>
      </c>
      <c r="B54" s="73" t="s">
        <v>1009</v>
      </c>
      <c r="C54" s="83"/>
      <c r="D54" s="66" t="s">
        <v>1032</v>
      </c>
    </row>
    <row r="55" spans="1:4" s="66" customFormat="1">
      <c r="A55" s="52" t="s">
        <v>985</v>
      </c>
      <c r="B55" s="74" t="s">
        <v>986</v>
      </c>
      <c r="C55" s="78"/>
      <c r="D55" s="66" t="s">
        <v>1033</v>
      </c>
    </row>
    <row r="56" spans="1:4" s="66" customFormat="1">
      <c r="A56" s="52" t="s">
        <v>979</v>
      </c>
      <c r="B56" s="74" t="s">
        <v>980</v>
      </c>
      <c r="C56" s="68"/>
      <c r="D56" s="66" t="s">
        <v>1034</v>
      </c>
    </row>
    <row r="57" spans="1:4" s="52" customFormat="1">
      <c r="B57" s="73"/>
      <c r="C57" s="66"/>
    </row>
    <row r="58" spans="1:4" s="52" customFormat="1">
      <c r="A58" s="45" t="s">
        <v>1511</v>
      </c>
      <c r="B58" s="71"/>
      <c r="C58" s="44"/>
      <c r="D58" s="44"/>
    </row>
    <row r="59" spans="1:4" s="52" customFormat="1">
      <c r="A59" s="70" t="s">
        <v>967</v>
      </c>
      <c r="B59" s="72" t="s">
        <v>968</v>
      </c>
      <c r="C59" s="70" t="s">
        <v>969</v>
      </c>
      <c r="D59" s="70" t="s">
        <v>970</v>
      </c>
    </row>
    <row r="60" spans="1:4" s="52" customFormat="1">
      <c r="A60" s="52" t="s">
        <v>993</v>
      </c>
      <c r="B60" s="73" t="s">
        <v>989</v>
      </c>
      <c r="C60" s="82"/>
      <c r="D60" s="52" t="s">
        <v>1499</v>
      </c>
    </row>
    <row r="61" spans="1:4" s="52" customFormat="1">
      <c r="A61" s="52" t="s">
        <v>978</v>
      </c>
      <c r="B61" s="74" t="s">
        <v>983</v>
      </c>
      <c r="C61" s="77"/>
      <c r="D61" s="66" t="s">
        <v>1498</v>
      </c>
    </row>
    <row r="62" spans="1:4" s="52" customFormat="1">
      <c r="A62" s="52" t="s">
        <v>977</v>
      </c>
      <c r="B62" s="73" t="s">
        <v>988</v>
      </c>
      <c r="C62" s="81"/>
      <c r="D62" s="52" t="s">
        <v>1495</v>
      </c>
    </row>
    <row r="63" spans="1:4" s="52" customFormat="1">
      <c r="A63" s="52" t="s">
        <v>1018</v>
      </c>
      <c r="B63" s="73" t="s">
        <v>1012</v>
      </c>
      <c r="C63" s="92"/>
      <c r="D63" s="52" t="s">
        <v>1496</v>
      </c>
    </row>
    <row r="64" spans="1:4" s="52" customFormat="1">
      <c r="A64" s="52" t="s">
        <v>995</v>
      </c>
      <c r="B64" s="73" t="s">
        <v>991</v>
      </c>
      <c r="C64" s="85"/>
      <c r="D64" s="66" t="s">
        <v>1497</v>
      </c>
    </row>
    <row r="65" spans="1:4" s="66" customFormat="1">
      <c r="A65" s="52"/>
      <c r="B65" s="74"/>
    </row>
    <row r="66" spans="1:4" s="66" customFormat="1">
      <c r="A66" s="45" t="s">
        <v>1477</v>
      </c>
      <c r="B66" s="71"/>
      <c r="C66" s="44"/>
      <c r="D66" s="44"/>
    </row>
    <row r="67" spans="1:4" s="66" customFormat="1">
      <c r="A67" s="70" t="s">
        <v>967</v>
      </c>
      <c r="B67" s="72" t="s">
        <v>968</v>
      </c>
      <c r="C67" s="70" t="s">
        <v>969</v>
      </c>
      <c r="D67" s="70" t="s">
        <v>970</v>
      </c>
    </row>
    <row r="68" spans="1:4" s="66" customFormat="1">
      <c r="A68" s="52" t="s">
        <v>978</v>
      </c>
      <c r="B68" s="74" t="s">
        <v>983</v>
      </c>
      <c r="C68" s="77"/>
      <c r="D68" s="66" t="s">
        <v>1404</v>
      </c>
    </row>
    <row r="69" spans="1:4" s="66" customFormat="1">
      <c r="A69" s="52" t="s">
        <v>993</v>
      </c>
      <c r="B69" s="73" t="s">
        <v>989</v>
      </c>
      <c r="C69" s="82"/>
      <c r="D69" s="66" t="s">
        <v>1405</v>
      </c>
    </row>
    <row r="70" spans="1:4" s="66" customFormat="1">
      <c r="A70" s="52" t="s">
        <v>992</v>
      </c>
      <c r="B70" s="73" t="s">
        <v>1009</v>
      </c>
      <c r="C70" s="83"/>
      <c r="D70" s="66" t="s">
        <v>1406</v>
      </c>
    </row>
    <row r="71" spans="1:4" s="66" customFormat="1">
      <c r="A71" s="52" t="s">
        <v>979</v>
      </c>
      <c r="B71" s="74" t="s">
        <v>980</v>
      </c>
      <c r="C71" s="68"/>
      <c r="D71" s="66" t="s">
        <v>1034</v>
      </c>
    </row>
    <row r="72" spans="1:4" s="52" customFormat="1">
      <c r="B72" s="73"/>
    </row>
    <row r="73" spans="1:4" s="52" customFormat="1">
      <c r="A73" s="45" t="s">
        <v>1418</v>
      </c>
      <c r="B73" s="71"/>
      <c r="C73" s="44"/>
      <c r="D73" s="44"/>
    </row>
    <row r="74" spans="1:4" s="52" customFormat="1">
      <c r="A74" s="70" t="s">
        <v>967</v>
      </c>
      <c r="B74" s="72" t="s">
        <v>968</v>
      </c>
      <c r="C74" s="70" t="s">
        <v>969</v>
      </c>
      <c r="D74" s="70" t="s">
        <v>970</v>
      </c>
    </row>
    <row r="75" spans="1:4" s="52" customFormat="1">
      <c r="A75" s="52" t="s">
        <v>993</v>
      </c>
      <c r="B75" s="73" t="s">
        <v>989</v>
      </c>
      <c r="C75" s="82"/>
      <c r="D75" s="66" t="s">
        <v>1419</v>
      </c>
    </row>
    <row r="76" spans="1:4" s="52" customFormat="1">
      <c r="A76" s="52" t="s">
        <v>985</v>
      </c>
      <c r="B76" s="74" t="s">
        <v>986</v>
      </c>
      <c r="C76" s="78"/>
      <c r="D76" s="66" t="s">
        <v>1420</v>
      </c>
    </row>
    <row r="77" spans="1:4" s="52" customFormat="1">
      <c r="A77" s="52" t="s">
        <v>979</v>
      </c>
      <c r="B77" s="74" t="s">
        <v>980</v>
      </c>
      <c r="C77" s="68"/>
      <c r="D77" s="66" t="s">
        <v>1034</v>
      </c>
    </row>
    <row r="78" spans="1:4" s="52" customFormat="1">
      <c r="B78" s="74"/>
      <c r="C78" s="66"/>
      <c r="D78" s="66"/>
    </row>
    <row r="79" spans="1:4" s="52" customFormat="1">
      <c r="A79" s="45" t="s">
        <v>1478</v>
      </c>
      <c r="B79" s="71"/>
      <c r="C79" s="44"/>
      <c r="D79" s="44"/>
    </row>
    <row r="80" spans="1:4" s="52" customFormat="1">
      <c r="A80" s="70" t="s">
        <v>967</v>
      </c>
      <c r="B80" s="72" t="s">
        <v>968</v>
      </c>
      <c r="C80" s="70" t="s">
        <v>969</v>
      </c>
      <c r="D80" s="70" t="s">
        <v>970</v>
      </c>
    </row>
    <row r="81" spans="1:4" s="52" customFormat="1">
      <c r="A81" s="52" t="s">
        <v>978</v>
      </c>
      <c r="B81" s="74" t="s">
        <v>983</v>
      </c>
      <c r="C81" s="77"/>
      <c r="D81" s="66" t="s">
        <v>1479</v>
      </c>
    </row>
    <row r="82" spans="1:4" s="52" customFormat="1">
      <c r="A82" s="52" t="s">
        <v>1018</v>
      </c>
      <c r="B82" s="73" t="s">
        <v>1012</v>
      </c>
      <c r="C82" s="92"/>
      <c r="D82" s="66" t="s">
        <v>1480</v>
      </c>
    </row>
    <row r="83" spans="1:4" s="52" customFormat="1">
      <c r="A83" s="52" t="s">
        <v>995</v>
      </c>
      <c r="B83" s="73" t="s">
        <v>991</v>
      </c>
      <c r="C83" s="85"/>
      <c r="D83" s="66" t="s">
        <v>1481</v>
      </c>
    </row>
    <row r="84" spans="1:4" s="52" customFormat="1">
      <c r="A84" s="52" t="s">
        <v>979</v>
      </c>
      <c r="B84" s="74" t="s">
        <v>980</v>
      </c>
      <c r="C84" s="68"/>
      <c r="D84" s="66" t="s">
        <v>1034</v>
      </c>
    </row>
    <row r="85" spans="1:4" s="52" customFormat="1">
      <c r="B85" s="73"/>
    </row>
    <row r="86" spans="1:4" s="52" customFormat="1">
      <c r="A86" s="45" t="s">
        <v>1036</v>
      </c>
      <c r="B86" s="71"/>
      <c r="C86" s="44"/>
      <c r="D86" s="44"/>
    </row>
    <row r="87" spans="1:4" s="52" customFormat="1">
      <c r="A87" s="70" t="s">
        <v>967</v>
      </c>
      <c r="B87" s="72" t="s">
        <v>968</v>
      </c>
      <c r="C87" s="70" t="s">
        <v>969</v>
      </c>
      <c r="D87" s="70" t="s">
        <v>970</v>
      </c>
    </row>
    <row r="88" spans="1:4" s="52" customFormat="1">
      <c r="A88" s="52" t="s">
        <v>979</v>
      </c>
      <c r="B88" s="74" t="s">
        <v>980</v>
      </c>
      <c r="C88" s="68"/>
      <c r="D88" s="52" t="s">
        <v>1037</v>
      </c>
    </row>
    <row r="89" spans="1:4" s="52" customFormat="1">
      <c r="A89" s="52" t="s">
        <v>993</v>
      </c>
      <c r="B89" s="73" t="s">
        <v>989</v>
      </c>
      <c r="C89" s="82"/>
      <c r="D89" s="52" t="s">
        <v>1038</v>
      </c>
    </row>
    <row r="90" spans="1:4" s="52" customFormat="1">
      <c r="A90" s="52" t="s">
        <v>995</v>
      </c>
      <c r="B90" s="73" t="s">
        <v>991</v>
      </c>
      <c r="C90" s="85"/>
      <c r="D90" s="52" t="s">
        <v>1152</v>
      </c>
    </row>
    <row r="91" spans="1:4" s="52" customFormat="1">
      <c r="A91" s="52" t="s">
        <v>994</v>
      </c>
      <c r="B91" s="73" t="s">
        <v>990</v>
      </c>
      <c r="C91" s="84"/>
      <c r="D91" s="52" t="s">
        <v>1039</v>
      </c>
    </row>
    <row r="92" spans="1:4" s="52" customFormat="1">
      <c r="A92" s="52" t="s">
        <v>992</v>
      </c>
      <c r="B92" s="73" t="s">
        <v>1009</v>
      </c>
      <c r="C92" s="83"/>
      <c r="D92" s="52" t="s">
        <v>1040</v>
      </c>
    </row>
    <row r="93" spans="1:4" s="52" customFormat="1">
      <c r="A93" s="52" t="s">
        <v>972</v>
      </c>
      <c r="B93" s="74" t="s">
        <v>982</v>
      </c>
      <c r="C93" s="76"/>
      <c r="D93" s="52" t="s">
        <v>1041</v>
      </c>
    </row>
    <row r="94" spans="1:4" s="52" customFormat="1">
      <c r="A94" s="52" t="s">
        <v>978</v>
      </c>
      <c r="B94" s="74" t="s">
        <v>983</v>
      </c>
      <c r="C94" s="77"/>
      <c r="D94" s="52" t="s">
        <v>1042</v>
      </c>
    </row>
    <row r="95" spans="1:4" s="52" customFormat="1">
      <c r="A95" s="52" t="s">
        <v>985</v>
      </c>
      <c r="B95" s="74" t="s">
        <v>986</v>
      </c>
      <c r="C95" s="78"/>
      <c r="D95" s="52" t="s">
        <v>1043</v>
      </c>
    </row>
    <row r="96" spans="1:4" s="52" customFormat="1">
      <c r="A96" s="52" t="s">
        <v>977</v>
      </c>
      <c r="B96" s="73" t="s">
        <v>988</v>
      </c>
      <c r="C96" s="81"/>
      <c r="D96" s="52" t="s">
        <v>1044</v>
      </c>
    </row>
    <row r="97" spans="1:5" s="52" customFormat="1">
      <c r="B97" s="73"/>
      <c r="C97" s="66"/>
    </row>
    <row r="98" spans="1:5" s="52" customFormat="1">
      <c r="A98" s="45" t="s">
        <v>1035</v>
      </c>
      <c r="B98" s="71"/>
      <c r="C98" s="44"/>
      <c r="D98" s="44"/>
    </row>
    <row r="99" spans="1:5" s="52" customFormat="1">
      <c r="A99" s="70" t="s">
        <v>967</v>
      </c>
      <c r="B99" s="72" t="s">
        <v>968</v>
      </c>
      <c r="C99" s="70" t="s">
        <v>969</v>
      </c>
      <c r="D99" s="70" t="s">
        <v>970</v>
      </c>
    </row>
    <row r="100" spans="1:5" s="52" customFormat="1">
      <c r="A100" s="52" t="s">
        <v>985</v>
      </c>
      <c r="B100" s="74" t="s">
        <v>986</v>
      </c>
      <c r="C100" s="78"/>
      <c r="D100" s="52" t="s">
        <v>1170</v>
      </c>
    </row>
    <row r="101" spans="1:5" s="52" customFormat="1">
      <c r="A101" s="52" t="s">
        <v>992</v>
      </c>
      <c r="B101" s="73" t="s">
        <v>1009</v>
      </c>
      <c r="C101" s="83"/>
      <c r="D101" s="66" t="s">
        <v>1171</v>
      </c>
    </row>
    <row r="102" spans="1:5" s="52" customFormat="1">
      <c r="A102" s="52" t="s">
        <v>978</v>
      </c>
      <c r="B102" s="74" t="s">
        <v>983</v>
      </c>
      <c r="C102" s="77"/>
      <c r="D102" s="52" t="s">
        <v>1161</v>
      </c>
    </row>
    <row r="103" spans="1:5" s="52" customFormat="1">
      <c r="A103" s="52" t="s">
        <v>993</v>
      </c>
      <c r="B103" s="73" t="s">
        <v>989</v>
      </c>
      <c r="C103" s="82"/>
      <c r="D103" s="52" t="s">
        <v>1162</v>
      </c>
    </row>
    <row r="104" spans="1:5" s="52" customFormat="1">
      <c r="A104" s="52" t="s">
        <v>979</v>
      </c>
      <c r="B104" s="74" t="s">
        <v>980</v>
      </c>
      <c r="C104" s="68"/>
      <c r="D104" s="66" t="s">
        <v>1034</v>
      </c>
    </row>
    <row r="105" spans="1:5" s="52" customFormat="1">
      <c r="B105" s="73"/>
      <c r="C105" s="66"/>
    </row>
    <row r="106" spans="1:5">
      <c r="A106" s="45" t="s">
        <v>971</v>
      </c>
      <c r="B106" s="71"/>
      <c r="C106" s="44"/>
      <c r="D106" s="44"/>
    </row>
    <row r="107" spans="1:5">
      <c r="A107" s="70" t="s">
        <v>967</v>
      </c>
      <c r="B107" s="72" t="s">
        <v>968</v>
      </c>
      <c r="C107" s="70" t="s">
        <v>969</v>
      </c>
      <c r="D107" s="70" t="s">
        <v>970</v>
      </c>
    </row>
    <row r="108" spans="1:5">
      <c r="A108" s="52" t="s">
        <v>992</v>
      </c>
      <c r="B108" s="73" t="s">
        <v>1009</v>
      </c>
      <c r="C108" s="83"/>
      <c r="D108" t="s">
        <v>503</v>
      </c>
    </row>
    <row r="109" spans="1:5">
      <c r="A109" t="s">
        <v>972</v>
      </c>
      <c r="B109" s="74" t="s">
        <v>982</v>
      </c>
      <c r="C109" s="76"/>
      <c r="D109" t="s">
        <v>505</v>
      </c>
    </row>
    <row r="110" spans="1:5">
      <c r="A110" t="s">
        <v>978</v>
      </c>
      <c r="B110" s="74" t="s">
        <v>983</v>
      </c>
      <c r="C110" s="77"/>
      <c r="D110" t="s">
        <v>504</v>
      </c>
    </row>
    <row r="111" spans="1:5">
      <c r="A111" t="s">
        <v>977</v>
      </c>
      <c r="B111" s="73" t="s">
        <v>988</v>
      </c>
      <c r="C111" s="79"/>
      <c r="D111" t="s">
        <v>974</v>
      </c>
      <c r="E111" s="74"/>
    </row>
    <row r="112" spans="1:5">
      <c r="A112" s="52" t="s">
        <v>993</v>
      </c>
      <c r="B112" s="73" t="s">
        <v>989</v>
      </c>
      <c r="C112" s="82"/>
      <c r="D112" t="s">
        <v>975</v>
      </c>
    </row>
    <row r="113" spans="1:4">
      <c r="A113" t="s">
        <v>979</v>
      </c>
      <c r="B113" s="74" t="s">
        <v>980</v>
      </c>
      <c r="C113" s="68"/>
      <c r="D113" t="s">
        <v>506</v>
      </c>
    </row>
    <row r="114" spans="1:4">
      <c r="A114" t="s">
        <v>985</v>
      </c>
      <c r="B114" s="74" t="s">
        <v>986</v>
      </c>
      <c r="C114" s="78"/>
      <c r="D114" t="s">
        <v>984</v>
      </c>
    </row>
    <row r="116" spans="1:4">
      <c r="A116" s="45" t="s">
        <v>1019</v>
      </c>
      <c r="B116" s="71"/>
      <c r="C116" s="44"/>
      <c r="D116" s="44"/>
    </row>
    <row r="117" spans="1:4">
      <c r="A117" s="70" t="s">
        <v>967</v>
      </c>
      <c r="B117" s="72" t="s">
        <v>968</v>
      </c>
      <c r="C117" s="70" t="s">
        <v>969</v>
      </c>
      <c r="D117" s="70" t="s">
        <v>970</v>
      </c>
    </row>
    <row r="118" spans="1:4">
      <c r="A118" s="52" t="s">
        <v>978</v>
      </c>
      <c r="B118" s="74" t="s">
        <v>983</v>
      </c>
      <c r="C118" s="77"/>
      <c r="D118" t="s">
        <v>162</v>
      </c>
    </row>
    <row r="119" spans="1:4">
      <c r="A119" s="52" t="s">
        <v>966</v>
      </c>
      <c r="B119" s="75" t="s">
        <v>973</v>
      </c>
      <c r="C119" s="69"/>
      <c r="D119" t="s">
        <v>1021</v>
      </c>
    </row>
    <row r="120" spans="1:4">
      <c r="A120" s="52" t="s">
        <v>1018</v>
      </c>
      <c r="B120" s="73" t="s">
        <v>1012</v>
      </c>
      <c r="C120" s="92"/>
      <c r="D120" t="s">
        <v>1028</v>
      </c>
    </row>
    <row r="121" spans="1:4">
      <c r="A121" s="52" t="s">
        <v>985</v>
      </c>
      <c r="B121" s="74" t="s">
        <v>986</v>
      </c>
      <c r="C121" s="78"/>
      <c r="D121" t="s">
        <v>1022</v>
      </c>
    </row>
    <row r="122" spans="1:4">
      <c r="A122" s="52" t="s">
        <v>994</v>
      </c>
      <c r="B122" s="73" t="s">
        <v>990</v>
      </c>
      <c r="C122" s="84"/>
      <c r="D122" t="s">
        <v>1023</v>
      </c>
    </row>
    <row r="123" spans="1:4">
      <c r="A123" s="52" t="s">
        <v>993</v>
      </c>
      <c r="B123" s="73" t="s">
        <v>989</v>
      </c>
      <c r="C123" s="82"/>
      <c r="D123" t="s">
        <v>1024</v>
      </c>
    </row>
    <row r="124" spans="1:4">
      <c r="A124" s="52" t="s">
        <v>1013</v>
      </c>
      <c r="B124" s="73" t="s">
        <v>1010</v>
      </c>
      <c r="C124" s="91"/>
      <c r="D124" t="s">
        <v>1025</v>
      </c>
    </row>
    <row r="125" spans="1:4">
      <c r="A125" s="52" t="s">
        <v>979</v>
      </c>
      <c r="B125" s="74" t="s">
        <v>980</v>
      </c>
      <c r="C125" s="68"/>
      <c r="D125" t="s">
        <v>1029</v>
      </c>
    </row>
    <row r="126" spans="1:4">
      <c r="A126" s="52" t="s">
        <v>992</v>
      </c>
      <c r="B126" s="73" t="s">
        <v>1009</v>
      </c>
      <c r="C126" s="83"/>
      <c r="D126" t="s">
        <v>700</v>
      </c>
    </row>
    <row r="127" spans="1:4">
      <c r="A127" s="52" t="s">
        <v>995</v>
      </c>
      <c r="B127" s="73" t="s">
        <v>991</v>
      </c>
      <c r="C127" s="85"/>
      <c r="D127" t="s">
        <v>701</v>
      </c>
    </row>
    <row r="128" spans="1:4">
      <c r="A128" s="52" t="s">
        <v>972</v>
      </c>
      <c r="B128" s="74" t="s">
        <v>982</v>
      </c>
      <c r="C128" s="76"/>
      <c r="D128" t="s">
        <v>1020</v>
      </c>
    </row>
    <row r="130" spans="1:8">
      <c r="A130" s="45" t="s">
        <v>1045</v>
      </c>
      <c r="B130" s="71"/>
      <c r="C130" s="44"/>
      <c r="D130" s="44"/>
    </row>
    <row r="131" spans="1:8">
      <c r="A131" s="70" t="s">
        <v>967</v>
      </c>
      <c r="B131" s="72" t="s">
        <v>968</v>
      </c>
      <c r="C131" s="70" t="s">
        <v>969</v>
      </c>
      <c r="D131" s="70" t="s">
        <v>970</v>
      </c>
      <c r="F131" s="66"/>
      <c r="G131" s="66"/>
      <c r="H131" s="66"/>
    </row>
    <row r="132" spans="1:8">
      <c r="A132" s="52" t="s">
        <v>985</v>
      </c>
      <c r="B132" s="74" t="s">
        <v>986</v>
      </c>
      <c r="C132" s="78"/>
      <c r="D132" t="s">
        <v>1046</v>
      </c>
      <c r="F132" s="66"/>
      <c r="G132" s="93"/>
      <c r="H132" s="66"/>
    </row>
    <row r="133" spans="1:8">
      <c r="A133" s="52" t="s">
        <v>972</v>
      </c>
      <c r="B133" s="74" t="s">
        <v>982</v>
      </c>
      <c r="C133" s="76"/>
      <c r="D133" t="s">
        <v>1272</v>
      </c>
      <c r="F133" s="66"/>
      <c r="G133" s="93"/>
      <c r="H133" s="66"/>
    </row>
    <row r="134" spans="1:8">
      <c r="A134" s="52" t="s">
        <v>992</v>
      </c>
      <c r="B134" s="73" t="s">
        <v>1009</v>
      </c>
      <c r="C134" s="83"/>
      <c r="D134" t="s">
        <v>1047</v>
      </c>
      <c r="F134" s="66"/>
      <c r="G134" s="86"/>
      <c r="H134" s="66"/>
    </row>
    <row r="135" spans="1:8">
      <c r="A135" s="52" t="s">
        <v>993</v>
      </c>
      <c r="B135" s="73" t="s">
        <v>989</v>
      </c>
      <c r="C135" s="82"/>
      <c r="D135" t="s">
        <v>1048</v>
      </c>
      <c r="F135" s="66"/>
      <c r="G135" s="86"/>
      <c r="H135" s="66"/>
    </row>
    <row r="136" spans="1:8">
      <c r="A136" s="52" t="s">
        <v>978</v>
      </c>
      <c r="B136" s="74" t="s">
        <v>983</v>
      </c>
      <c r="C136" s="77"/>
      <c r="D136" t="s">
        <v>1049</v>
      </c>
      <c r="F136" s="66"/>
      <c r="G136" s="93"/>
      <c r="H136" s="66"/>
    </row>
    <row r="137" spans="1:8">
      <c r="A137" s="52" t="s">
        <v>979</v>
      </c>
      <c r="B137" s="74" t="s">
        <v>980</v>
      </c>
      <c r="C137" s="68"/>
      <c r="D137" t="s">
        <v>150</v>
      </c>
      <c r="F137" s="66"/>
      <c r="G137" s="93"/>
      <c r="H137" s="66"/>
    </row>
    <row r="138" spans="1:8">
      <c r="F138" s="66"/>
      <c r="G138" s="66"/>
      <c r="H138" s="66"/>
    </row>
    <row r="139" spans="1:8">
      <c r="A139" s="45" t="s">
        <v>1050</v>
      </c>
      <c r="B139" s="71"/>
      <c r="C139" s="44"/>
      <c r="D139" s="44"/>
      <c r="F139" s="66"/>
      <c r="G139" s="66"/>
      <c r="H139" s="66"/>
    </row>
    <row r="140" spans="1:8">
      <c r="A140" s="70" t="s">
        <v>967</v>
      </c>
      <c r="B140" s="72" t="s">
        <v>968</v>
      </c>
      <c r="C140" s="70" t="s">
        <v>969</v>
      </c>
      <c r="D140" s="70" t="s">
        <v>970</v>
      </c>
    </row>
    <row r="141" spans="1:8">
      <c r="A141" s="52" t="s">
        <v>979</v>
      </c>
      <c r="B141" s="74" t="s">
        <v>980</v>
      </c>
      <c r="C141" s="68"/>
      <c r="D141" t="s">
        <v>133</v>
      </c>
    </row>
    <row r="142" spans="1:8">
      <c r="A142" s="52" t="s">
        <v>985</v>
      </c>
      <c r="B142" s="74" t="s">
        <v>986</v>
      </c>
      <c r="C142" s="78"/>
      <c r="D142" t="s">
        <v>132</v>
      </c>
    </row>
    <row r="143" spans="1:8">
      <c r="A143" s="52" t="s">
        <v>992</v>
      </c>
      <c r="B143" s="73" t="s">
        <v>1009</v>
      </c>
      <c r="C143" s="83"/>
      <c r="D143" t="s">
        <v>131</v>
      </c>
    </row>
    <row r="144" spans="1:8">
      <c r="A144" s="52" t="s">
        <v>993</v>
      </c>
      <c r="B144" s="73" t="s">
        <v>989</v>
      </c>
      <c r="C144" s="82"/>
      <c r="D144" t="s">
        <v>129</v>
      </c>
    </row>
    <row r="145" spans="1:4">
      <c r="A145" s="52" t="s">
        <v>978</v>
      </c>
      <c r="B145" s="74" t="s">
        <v>983</v>
      </c>
      <c r="C145" s="77"/>
      <c r="D145" t="s">
        <v>128</v>
      </c>
    </row>
    <row r="147" spans="1:4">
      <c r="A147" s="45" t="s">
        <v>1051</v>
      </c>
      <c r="B147" s="71"/>
      <c r="C147" s="44"/>
      <c r="D147" s="44"/>
    </row>
    <row r="148" spans="1:4">
      <c r="A148" s="70" t="s">
        <v>967</v>
      </c>
      <c r="B148" s="72" t="s">
        <v>968</v>
      </c>
      <c r="C148" s="70" t="s">
        <v>969</v>
      </c>
      <c r="D148" s="70" t="s">
        <v>970</v>
      </c>
    </row>
    <row r="149" spans="1:4">
      <c r="A149" s="52" t="s">
        <v>966</v>
      </c>
      <c r="B149" s="75" t="s">
        <v>973</v>
      </c>
      <c r="C149" s="69"/>
      <c r="D149" t="s">
        <v>182</v>
      </c>
    </row>
    <row r="150" spans="1:4">
      <c r="A150" s="52" t="s">
        <v>985</v>
      </c>
      <c r="B150" s="74" t="s">
        <v>986</v>
      </c>
      <c r="C150" s="78"/>
      <c r="D150" t="s">
        <v>269</v>
      </c>
    </row>
    <row r="151" spans="1:4">
      <c r="A151" s="52" t="s">
        <v>972</v>
      </c>
      <c r="B151" s="74" t="s">
        <v>982</v>
      </c>
      <c r="C151" s="76"/>
      <c r="D151" t="s">
        <v>270</v>
      </c>
    </row>
    <row r="153" spans="1:4" s="52" customFormat="1">
      <c r="A153" s="45" t="s">
        <v>1098</v>
      </c>
      <c r="B153" s="71"/>
      <c r="C153" s="44"/>
      <c r="D153" s="44"/>
    </row>
    <row r="154" spans="1:4" s="52" customFormat="1">
      <c r="A154" s="70" t="s">
        <v>967</v>
      </c>
      <c r="B154" s="72" t="s">
        <v>968</v>
      </c>
      <c r="C154" s="70" t="s">
        <v>969</v>
      </c>
      <c r="D154" s="70" t="s">
        <v>970</v>
      </c>
    </row>
    <row r="155" spans="1:4" s="52" customFormat="1">
      <c r="A155" s="52" t="s">
        <v>977</v>
      </c>
      <c r="B155" s="73" t="s">
        <v>988</v>
      </c>
      <c r="C155" s="79"/>
      <c r="D155" s="52" t="s">
        <v>911</v>
      </c>
    </row>
    <row r="156" spans="1:4" s="52" customFormat="1">
      <c r="A156" s="52" t="s">
        <v>992</v>
      </c>
      <c r="B156" s="73" t="s">
        <v>1009</v>
      </c>
      <c r="C156" s="83"/>
      <c r="D156" s="52" t="s">
        <v>100</v>
      </c>
    </row>
    <row r="157" spans="1:4" s="52" customFormat="1">
      <c r="A157" s="52" t="s">
        <v>978</v>
      </c>
      <c r="B157" s="74" t="s">
        <v>983</v>
      </c>
      <c r="C157" s="77"/>
      <c r="D157" s="52" t="s">
        <v>94</v>
      </c>
    </row>
    <row r="158" spans="1:4" s="52" customFormat="1">
      <c r="A158" s="52" t="s">
        <v>1013</v>
      </c>
      <c r="B158" s="73" t="s">
        <v>1010</v>
      </c>
      <c r="C158" s="91"/>
      <c r="D158" s="52" t="s">
        <v>1099</v>
      </c>
    </row>
    <row r="159" spans="1:4" s="52" customFormat="1">
      <c r="A159" s="52" t="s">
        <v>993</v>
      </c>
      <c r="B159" s="73" t="s">
        <v>989</v>
      </c>
      <c r="C159" s="82"/>
      <c r="D159" s="52" t="s">
        <v>1100</v>
      </c>
    </row>
    <row r="160" spans="1:4" s="52" customFormat="1">
      <c r="A160" s="52" t="s">
        <v>985</v>
      </c>
      <c r="B160" s="74" t="s">
        <v>986</v>
      </c>
      <c r="C160" s="78"/>
      <c r="D160" s="52" t="s">
        <v>105</v>
      </c>
    </row>
    <row r="161" spans="1:4" s="52" customFormat="1">
      <c r="A161" s="52" t="s">
        <v>994</v>
      </c>
      <c r="B161" s="73" t="s">
        <v>990</v>
      </c>
      <c r="C161" s="84"/>
      <c r="D161" s="52" t="s">
        <v>104</v>
      </c>
    </row>
    <row r="162" spans="1:4" s="52" customFormat="1">
      <c r="A162" s="52" t="s">
        <v>979</v>
      </c>
      <c r="B162" s="74" t="s">
        <v>980</v>
      </c>
      <c r="C162" s="68"/>
      <c r="D162" s="52" t="s">
        <v>103</v>
      </c>
    </row>
    <row r="163" spans="1:4" s="52" customFormat="1">
      <c r="A163" s="52" t="s">
        <v>972</v>
      </c>
      <c r="B163" s="74" t="s">
        <v>982</v>
      </c>
      <c r="C163" s="76"/>
      <c r="D163" s="52" t="s">
        <v>102</v>
      </c>
    </row>
    <row r="164" spans="1:4" s="52" customFormat="1">
      <c r="B164" s="73"/>
    </row>
    <row r="165" spans="1:4" s="52" customFormat="1">
      <c r="A165" s="45" t="s">
        <v>1103</v>
      </c>
      <c r="B165" s="71"/>
      <c r="C165" s="44"/>
      <c r="D165" s="44"/>
    </row>
    <row r="166" spans="1:4" s="52" customFormat="1">
      <c r="A166" s="70" t="s">
        <v>967</v>
      </c>
      <c r="B166" s="72" t="s">
        <v>968</v>
      </c>
      <c r="C166" s="70" t="s">
        <v>969</v>
      </c>
      <c r="D166" s="70" t="s">
        <v>970</v>
      </c>
    </row>
    <row r="167" spans="1:4" s="52" customFormat="1">
      <c r="A167" s="52" t="s">
        <v>977</v>
      </c>
      <c r="B167" s="73" t="s">
        <v>988</v>
      </c>
      <c r="C167" s="79"/>
      <c r="D167" s="52" t="s">
        <v>911</v>
      </c>
    </row>
    <row r="168" spans="1:4" s="52" customFormat="1">
      <c r="A168" s="52" t="s">
        <v>995</v>
      </c>
      <c r="B168" s="73" t="s">
        <v>991</v>
      </c>
      <c r="C168" s="85"/>
      <c r="D168" s="52" t="s">
        <v>1053</v>
      </c>
    </row>
    <row r="169" spans="1:4" s="52" customFormat="1">
      <c r="A169" s="52" t="s">
        <v>985</v>
      </c>
      <c r="B169" s="74" t="s">
        <v>986</v>
      </c>
      <c r="C169" s="78"/>
      <c r="D169" s="52" t="s">
        <v>99</v>
      </c>
    </row>
    <row r="170" spans="1:4" s="52" customFormat="1">
      <c r="A170" s="52" t="s">
        <v>992</v>
      </c>
      <c r="B170" s="73" t="s">
        <v>1009</v>
      </c>
      <c r="C170" s="83"/>
      <c r="D170" s="52" t="s">
        <v>100</v>
      </c>
    </row>
    <row r="171" spans="1:4" s="52" customFormat="1">
      <c r="A171" s="52" t="s">
        <v>978</v>
      </c>
      <c r="B171" s="74" t="s">
        <v>983</v>
      </c>
      <c r="C171" s="77"/>
      <c r="D171" s="52" t="s">
        <v>94</v>
      </c>
    </row>
    <row r="172" spans="1:4" s="52" customFormat="1">
      <c r="A172" s="52" t="s">
        <v>993</v>
      </c>
      <c r="B172" s="73" t="s">
        <v>989</v>
      </c>
      <c r="C172" s="82"/>
      <c r="D172" s="52" t="s">
        <v>1101</v>
      </c>
    </row>
    <row r="173" spans="1:4" s="52" customFormat="1">
      <c r="A173" s="52" t="s">
        <v>972</v>
      </c>
      <c r="B173" s="74" t="s">
        <v>982</v>
      </c>
      <c r="C173" s="76"/>
      <c r="D173" s="52" t="s">
        <v>454</v>
      </c>
    </row>
    <row r="174" spans="1:4" s="52" customFormat="1">
      <c r="A174" s="52" t="s">
        <v>1062</v>
      </c>
      <c r="B174" s="74" t="s">
        <v>1064</v>
      </c>
      <c r="C174" s="94"/>
      <c r="D174" s="52" t="s">
        <v>1061</v>
      </c>
    </row>
    <row r="175" spans="1:4" s="52" customFormat="1">
      <c r="A175" s="52" t="s">
        <v>1063</v>
      </c>
      <c r="B175" s="74">
        <v>740000</v>
      </c>
      <c r="C175" s="95"/>
      <c r="D175" s="52" t="s">
        <v>908</v>
      </c>
    </row>
    <row r="176" spans="1:4" s="52" customFormat="1">
      <c r="A176" s="52" t="s">
        <v>979</v>
      </c>
      <c r="B176" s="74" t="s">
        <v>980</v>
      </c>
      <c r="C176" s="68"/>
      <c r="D176" s="52" t="s">
        <v>1102</v>
      </c>
    </row>
    <row r="177" spans="1:4" s="52" customFormat="1">
      <c r="B177" s="73"/>
    </row>
    <row r="178" spans="1:4" s="52" customFormat="1">
      <c r="A178" s="45" t="s">
        <v>1104</v>
      </c>
      <c r="B178" s="71"/>
      <c r="C178" s="44"/>
      <c r="D178" s="44"/>
    </row>
    <row r="179" spans="1:4" s="52" customFormat="1">
      <c r="A179" s="70" t="s">
        <v>967</v>
      </c>
      <c r="B179" s="72" t="s">
        <v>968</v>
      </c>
      <c r="C179" s="70" t="s">
        <v>969</v>
      </c>
      <c r="D179" s="70" t="s">
        <v>970</v>
      </c>
    </row>
    <row r="180" spans="1:4" s="52" customFormat="1">
      <c r="A180" s="52" t="s">
        <v>977</v>
      </c>
      <c r="B180" s="73" t="s">
        <v>988</v>
      </c>
      <c r="C180" s="79"/>
      <c r="D180" s="52" t="s">
        <v>911</v>
      </c>
    </row>
    <row r="181" spans="1:4" s="52" customFormat="1">
      <c r="A181" s="52" t="s">
        <v>972</v>
      </c>
      <c r="B181" s="74" t="s">
        <v>982</v>
      </c>
      <c r="C181" s="76"/>
      <c r="D181" s="52" t="s">
        <v>454</v>
      </c>
    </row>
    <row r="182" spans="1:4" s="52" customFormat="1">
      <c r="A182" s="52" t="s">
        <v>995</v>
      </c>
      <c r="B182" s="73" t="s">
        <v>991</v>
      </c>
      <c r="C182" s="85"/>
      <c r="D182" s="52" t="s">
        <v>1053</v>
      </c>
    </row>
    <row r="183" spans="1:4" s="52" customFormat="1">
      <c r="A183" s="52" t="s">
        <v>985</v>
      </c>
      <c r="B183" s="74" t="s">
        <v>986</v>
      </c>
      <c r="C183" s="78"/>
      <c r="D183" s="52" t="s">
        <v>99</v>
      </c>
    </row>
    <row r="184" spans="1:4" s="52" customFormat="1">
      <c r="A184" s="52" t="s">
        <v>1013</v>
      </c>
      <c r="B184" s="73" t="s">
        <v>1010</v>
      </c>
      <c r="C184" s="91"/>
      <c r="D184" s="52" t="s">
        <v>1097</v>
      </c>
    </row>
    <row r="185" spans="1:4" s="52" customFormat="1">
      <c r="A185" s="52" t="s">
        <v>1062</v>
      </c>
      <c r="B185" s="74" t="s">
        <v>1064</v>
      </c>
      <c r="C185" s="94"/>
      <c r="D185" s="52" t="s">
        <v>1061</v>
      </c>
    </row>
    <row r="186" spans="1:4" s="52" customFormat="1">
      <c r="A186" s="52" t="s">
        <v>979</v>
      </c>
      <c r="B186" s="74" t="s">
        <v>980</v>
      </c>
      <c r="C186" s="68"/>
      <c r="D186" s="52" t="s">
        <v>1102</v>
      </c>
    </row>
    <row r="187" spans="1:4" s="52" customFormat="1">
      <c r="A187" s="52" t="s">
        <v>993</v>
      </c>
      <c r="B187" s="73" t="s">
        <v>989</v>
      </c>
      <c r="C187" s="82"/>
      <c r="D187" s="52" t="s">
        <v>1101</v>
      </c>
    </row>
    <row r="188" spans="1:4" s="52" customFormat="1">
      <c r="A188" s="52" t="s">
        <v>978</v>
      </c>
      <c r="B188" s="74" t="s">
        <v>983</v>
      </c>
      <c r="C188" s="77"/>
      <c r="D188" s="52" t="s">
        <v>94</v>
      </c>
    </row>
    <row r="189" spans="1:4" s="52" customFormat="1">
      <c r="A189" s="52" t="s">
        <v>992</v>
      </c>
      <c r="B189" s="73" t="s">
        <v>1009</v>
      </c>
      <c r="C189" s="83"/>
      <c r="D189" s="52" t="s">
        <v>100</v>
      </c>
    </row>
    <row r="190" spans="1:4" s="52" customFormat="1">
      <c r="B190" s="73"/>
    </row>
    <row r="191" spans="1:4">
      <c r="A191" s="45" t="s">
        <v>1078</v>
      </c>
      <c r="B191" s="71"/>
      <c r="C191" s="44"/>
      <c r="D191" s="44"/>
    </row>
    <row r="192" spans="1:4">
      <c r="A192" s="70" t="s">
        <v>967</v>
      </c>
      <c r="B192" s="72" t="s">
        <v>968</v>
      </c>
      <c r="C192" s="70" t="s">
        <v>969</v>
      </c>
      <c r="D192" s="70" t="s">
        <v>970</v>
      </c>
    </row>
    <row r="193" spans="1:5">
      <c r="A193" s="52" t="s">
        <v>977</v>
      </c>
      <c r="B193" s="73" t="s">
        <v>988</v>
      </c>
      <c r="C193" s="79"/>
      <c r="D193" s="52" t="s">
        <v>443</v>
      </c>
    </row>
    <row r="194" spans="1:5">
      <c r="A194" s="52" t="s">
        <v>1018</v>
      </c>
      <c r="B194" s="73" t="s">
        <v>1012</v>
      </c>
      <c r="C194" s="92"/>
      <c r="D194" t="s">
        <v>1052</v>
      </c>
    </row>
    <row r="195" spans="1:5" s="52" customFormat="1">
      <c r="A195" s="52" t="s">
        <v>1017</v>
      </c>
      <c r="B195" s="73" t="s">
        <v>1011</v>
      </c>
      <c r="C195" s="90"/>
      <c r="D195" s="52" t="s">
        <v>910</v>
      </c>
    </row>
    <row r="196" spans="1:5">
      <c r="A196" s="52" t="s">
        <v>985</v>
      </c>
      <c r="B196" s="74" t="s">
        <v>986</v>
      </c>
      <c r="C196" s="78"/>
      <c r="D196" t="s">
        <v>99</v>
      </c>
    </row>
    <row r="197" spans="1:5">
      <c r="A197" s="52" t="s">
        <v>992</v>
      </c>
      <c r="B197" s="73" t="s">
        <v>1009</v>
      </c>
      <c r="C197" s="83"/>
      <c r="D197" t="s">
        <v>1059</v>
      </c>
      <c r="E197" s="52"/>
    </row>
    <row r="198" spans="1:5">
      <c r="A198" s="52" t="s">
        <v>1013</v>
      </c>
      <c r="B198" s="73" t="s">
        <v>1010</v>
      </c>
      <c r="C198" s="91"/>
      <c r="D198" t="s">
        <v>1060</v>
      </c>
      <c r="E198" s="52"/>
    </row>
    <row r="199" spans="1:5">
      <c r="A199" s="52" t="s">
        <v>966</v>
      </c>
      <c r="B199" s="75" t="s">
        <v>973</v>
      </c>
      <c r="C199" s="69"/>
      <c r="D199" t="s">
        <v>96</v>
      </c>
      <c r="E199" s="52"/>
    </row>
    <row r="200" spans="1:5">
      <c r="A200" s="52" t="s">
        <v>994</v>
      </c>
      <c r="B200" s="73" t="s">
        <v>990</v>
      </c>
      <c r="C200" s="84"/>
      <c r="D200" t="s">
        <v>95</v>
      </c>
    </row>
    <row r="201" spans="1:5">
      <c r="A201" s="52" t="s">
        <v>979</v>
      </c>
      <c r="B201" s="74" t="s">
        <v>980</v>
      </c>
      <c r="C201" s="68"/>
      <c r="D201" t="s">
        <v>1115</v>
      </c>
    </row>
    <row r="202" spans="1:5">
      <c r="A202" s="52" t="s">
        <v>978</v>
      </c>
      <c r="B202" s="74" t="s">
        <v>983</v>
      </c>
      <c r="C202" s="77"/>
      <c r="D202" t="s">
        <v>94</v>
      </c>
    </row>
    <row r="203" spans="1:5">
      <c r="A203" s="66" t="s">
        <v>1002</v>
      </c>
      <c r="B203" s="86" t="s">
        <v>1001</v>
      </c>
      <c r="C203" s="87"/>
      <c r="D203" t="s">
        <v>451</v>
      </c>
    </row>
    <row r="204" spans="1:5">
      <c r="A204" s="52" t="s">
        <v>972</v>
      </c>
      <c r="B204" s="74" t="s">
        <v>982</v>
      </c>
      <c r="C204" s="76"/>
      <c r="D204" t="s">
        <v>454</v>
      </c>
    </row>
    <row r="205" spans="1:5" s="52" customFormat="1">
      <c r="A205" s="52" t="s">
        <v>1063</v>
      </c>
      <c r="B205" s="74">
        <v>740000</v>
      </c>
      <c r="C205" s="95"/>
      <c r="D205" s="52" t="s">
        <v>908</v>
      </c>
    </row>
    <row r="206" spans="1:5" s="52" customFormat="1"/>
    <row r="207" spans="1:5">
      <c r="A207" s="45" t="s">
        <v>1260</v>
      </c>
      <c r="B207" s="71"/>
      <c r="C207" s="44"/>
      <c r="D207" s="44"/>
    </row>
    <row r="208" spans="1:5">
      <c r="A208" s="70" t="s">
        <v>967</v>
      </c>
      <c r="B208" s="72" t="s">
        <v>968</v>
      </c>
      <c r="C208" s="70" t="s">
        <v>969</v>
      </c>
      <c r="D208" s="70" t="s">
        <v>970</v>
      </c>
    </row>
    <row r="209" spans="1:4">
      <c r="A209" s="52" t="s">
        <v>977</v>
      </c>
      <c r="B209" s="73" t="s">
        <v>988</v>
      </c>
      <c r="C209" s="79"/>
      <c r="D209" s="52" t="s">
        <v>911</v>
      </c>
    </row>
    <row r="210" spans="1:4">
      <c r="A210" s="52" t="s">
        <v>992</v>
      </c>
      <c r="B210" s="73" t="s">
        <v>1009</v>
      </c>
      <c r="C210" s="83"/>
      <c r="D210" s="52" t="s">
        <v>100</v>
      </c>
    </row>
    <row r="211" spans="1:4" s="52" customFormat="1">
      <c r="A211" s="52" t="s">
        <v>995</v>
      </c>
      <c r="B211" s="73" t="s">
        <v>991</v>
      </c>
      <c r="C211" s="85"/>
      <c r="D211" s="52" t="s">
        <v>1053</v>
      </c>
    </row>
    <row r="212" spans="1:4">
      <c r="A212" s="52" t="s">
        <v>1017</v>
      </c>
      <c r="B212" s="73" t="s">
        <v>1011</v>
      </c>
      <c r="C212" s="90"/>
      <c r="D212" s="52" t="s">
        <v>910</v>
      </c>
    </row>
    <row r="213" spans="1:4">
      <c r="A213" s="52" t="s">
        <v>1018</v>
      </c>
      <c r="B213" s="73" t="s">
        <v>1012</v>
      </c>
      <c r="C213" s="92"/>
      <c r="D213" s="52" t="s">
        <v>1052</v>
      </c>
    </row>
    <row r="214" spans="1:4">
      <c r="A214" s="52" t="s">
        <v>985</v>
      </c>
      <c r="B214" s="74" t="s">
        <v>986</v>
      </c>
      <c r="C214" s="78"/>
      <c r="D214" s="52" t="s">
        <v>99</v>
      </c>
    </row>
    <row r="215" spans="1:4">
      <c r="A215" s="52" t="s">
        <v>994</v>
      </c>
      <c r="B215" s="73" t="s">
        <v>990</v>
      </c>
      <c r="C215" s="84"/>
      <c r="D215" s="52" t="s">
        <v>1117</v>
      </c>
    </row>
    <row r="216" spans="1:4">
      <c r="A216" s="52" t="s">
        <v>972</v>
      </c>
      <c r="B216" s="74" t="s">
        <v>982</v>
      </c>
      <c r="C216" s="76"/>
      <c r="D216" s="52" t="s">
        <v>1116</v>
      </c>
    </row>
    <row r="217" spans="1:4">
      <c r="A217" s="52" t="s">
        <v>978</v>
      </c>
      <c r="B217" s="74" t="s">
        <v>983</v>
      </c>
      <c r="C217" s="77"/>
      <c r="D217" s="52" t="s">
        <v>94</v>
      </c>
    </row>
    <row r="218" spans="1:4">
      <c r="A218" s="52" t="s">
        <v>979</v>
      </c>
      <c r="B218" s="74" t="s">
        <v>980</v>
      </c>
      <c r="C218" s="68"/>
      <c r="D218" s="52" t="s">
        <v>1115</v>
      </c>
    </row>
    <row r="219" spans="1:4">
      <c r="A219" s="52" t="s">
        <v>1063</v>
      </c>
      <c r="B219" s="74">
        <v>740000</v>
      </c>
      <c r="C219" s="95"/>
      <c r="D219" s="52" t="s">
        <v>908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1494</v>
      </c>
      <c r="C2" s="138" t="s">
        <v>1505</v>
      </c>
    </row>
    <row r="3" spans="1:3">
      <c r="A3" s="7" t="s">
        <v>1702</v>
      </c>
      <c r="B3" s="7" t="s">
        <v>1703</v>
      </c>
    </row>
    <row r="4" spans="1:3">
      <c r="A4" s="7" t="s">
        <v>1887</v>
      </c>
      <c r="B4" s="52" t="s">
        <v>1704</v>
      </c>
    </row>
    <row r="5" spans="1:3">
      <c r="A5" s="52" t="s">
        <v>1886</v>
      </c>
      <c r="B5" s="7" t="s">
        <v>1888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1737</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1890</v>
      </c>
      <c r="D2" s="219" t="s">
        <v>1884</v>
      </c>
      <c r="E2" s="219" t="s">
        <v>1885</v>
      </c>
      <c r="F2" s="219" t="s">
        <v>1891</v>
      </c>
      <c r="G2" s="219" t="s">
        <v>1892</v>
      </c>
      <c r="H2" s="220" t="s">
        <v>2071</v>
      </c>
      <c r="I2" s="219" t="s">
        <v>1893</v>
      </c>
      <c r="J2" s="219" t="s">
        <v>1894</v>
      </c>
      <c r="K2" s="218" t="s">
        <v>1895</v>
      </c>
      <c r="L2" s="218"/>
      <c r="M2" s="218"/>
      <c r="N2" s="218"/>
      <c r="O2" s="218"/>
      <c r="P2" s="218"/>
      <c r="Q2" s="218"/>
      <c r="R2" s="218"/>
      <c r="S2" s="218"/>
      <c r="T2" s="218"/>
      <c r="U2" s="218"/>
      <c r="V2" s="218"/>
      <c r="W2" s="218"/>
      <c r="X2" s="218"/>
      <c r="Y2" s="218"/>
      <c r="Z2" s="218"/>
    </row>
    <row r="3" spans="1:26">
      <c r="A3" s="221" t="s">
        <v>1896</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1897</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1898</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1899</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1900</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1901</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1902</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1903</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1904</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1905</v>
      </c>
      <c r="B16" s="218" t="s">
        <v>1906</v>
      </c>
      <c r="C16" s="218" t="s">
        <v>1907</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493</v>
      </c>
      <c r="B17" s="218">
        <v>1</v>
      </c>
      <c r="C17" s="218" t="s">
        <v>1908</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502</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501</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1909</v>
      </c>
      <c r="B20" s="218">
        <v>1</v>
      </c>
      <c r="C20" s="218" t="s">
        <v>1910</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1911</v>
      </c>
      <c r="B21" s="218">
        <v>1</v>
      </c>
      <c r="C21" s="218" t="s">
        <v>1910</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491</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1912</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1913</v>
      </c>
      <c r="B25" s="52" t="s">
        <v>1914</v>
      </c>
      <c r="C25" s="52" t="s">
        <v>1915</v>
      </c>
      <c r="D25" s="52" t="s">
        <v>1916</v>
      </c>
      <c r="E25" s="52" t="s">
        <v>1917</v>
      </c>
      <c r="F25" s="52" t="s">
        <v>1918</v>
      </c>
      <c r="G25" s="52" t="s">
        <v>1919</v>
      </c>
      <c r="H25" s="52" t="s">
        <v>1920</v>
      </c>
      <c r="I25" s="52" t="s">
        <v>1921</v>
      </c>
      <c r="J25" s="52" t="s">
        <v>1922</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1980</v>
      </c>
      <c r="B1" s="232" t="s">
        <v>1737</v>
      </c>
      <c r="C1" s="233" t="s">
        <v>1981</v>
      </c>
      <c r="D1" s="232"/>
      <c r="E1" s="232"/>
      <c r="F1" s="233" t="s">
        <v>1982</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1983</v>
      </c>
      <c r="B2" s="232" t="s">
        <v>1984</v>
      </c>
      <c r="C2" s="232" t="s">
        <v>1985</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1986</v>
      </c>
      <c r="B3" s="232" t="s">
        <v>1987</v>
      </c>
      <c r="C3" s="232" t="s">
        <v>1985</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1988</v>
      </c>
      <c r="B4" s="232" t="s">
        <v>1736</v>
      </c>
      <c r="C4" s="232" t="s">
        <v>1985</v>
      </c>
      <c r="D4" s="232"/>
      <c r="E4" s="232"/>
      <c r="F4" s="232">
        <v>14.110681388807681</v>
      </c>
      <c r="G4" s="232"/>
      <c r="H4" s="232"/>
      <c r="I4" s="235" t="s">
        <v>1989</v>
      </c>
      <c r="J4" s="218" t="s">
        <v>2063</v>
      </c>
      <c r="K4" s="218"/>
      <c r="L4" s="232"/>
      <c r="M4" s="232"/>
      <c r="N4" s="232"/>
      <c r="O4" s="232"/>
      <c r="P4" s="232"/>
      <c r="Q4" s="232"/>
      <c r="R4" s="232"/>
      <c r="S4" s="232"/>
      <c r="T4" s="232"/>
      <c r="U4" s="232"/>
      <c r="V4" s="232"/>
      <c r="W4" s="232"/>
      <c r="X4" s="232"/>
      <c r="Y4" s="232"/>
      <c r="Z4" s="232"/>
    </row>
    <row r="5" spans="1:26" ht="15.75" customHeight="1">
      <c r="A5" s="234" t="s">
        <v>1991</v>
      </c>
      <c r="B5" s="232" t="s">
        <v>1992</v>
      </c>
      <c r="C5" s="232" t="s">
        <v>1985</v>
      </c>
      <c r="D5" s="232"/>
      <c r="E5" s="232"/>
      <c r="F5" s="232">
        <v>-32.560941459691399</v>
      </c>
      <c r="G5" s="232"/>
      <c r="H5" s="221" t="s">
        <v>1896</v>
      </c>
      <c r="I5" s="218" t="s">
        <v>839</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1993</v>
      </c>
      <c r="B6" s="232" t="s">
        <v>1994</v>
      </c>
      <c r="C6" s="232" t="s">
        <v>1985</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1990</v>
      </c>
      <c r="B7" s="232" t="s">
        <v>488</v>
      </c>
      <c r="C7" s="232" t="s">
        <v>1985</v>
      </c>
      <c r="D7" s="232"/>
      <c r="E7" s="232"/>
      <c r="F7" s="232">
        <v>-2.6907445136881849</v>
      </c>
      <c r="G7" s="232"/>
      <c r="H7" s="221" t="s">
        <v>1897</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1995</v>
      </c>
      <c r="B8" s="232" t="s">
        <v>1996</v>
      </c>
      <c r="C8" s="232" t="s">
        <v>1985</v>
      </c>
      <c r="D8" s="232"/>
      <c r="E8" s="232"/>
      <c r="F8" s="232">
        <v>-1.0180997139831849</v>
      </c>
      <c r="G8" s="232"/>
      <c r="H8" s="221" t="s">
        <v>1898</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1997</v>
      </c>
      <c r="B9" s="232" t="s">
        <v>1998</v>
      </c>
      <c r="C9" s="232" t="s">
        <v>1985</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1999</v>
      </c>
      <c r="B10" s="232" t="s">
        <v>1998</v>
      </c>
      <c r="C10" s="232" t="s">
        <v>1985</v>
      </c>
      <c r="D10" s="232"/>
      <c r="E10" s="232"/>
      <c r="F10" s="232">
        <v>-7.642627077964137E-2</v>
      </c>
      <c r="G10" s="232"/>
      <c r="H10" s="221" t="s">
        <v>2000</v>
      </c>
      <c r="I10" s="218" t="s">
        <v>1985</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2001</v>
      </c>
      <c r="B11" s="232" t="s">
        <v>1735</v>
      </c>
      <c r="C11" s="232" t="s">
        <v>1985</v>
      </c>
      <c r="D11" s="232"/>
      <c r="E11" s="232"/>
      <c r="F11" s="232">
        <v>-28.801510842298832</v>
      </c>
      <c r="G11" s="232"/>
      <c r="H11" s="221" t="s">
        <v>1900</v>
      </c>
      <c r="I11" s="218" t="s">
        <v>2002</v>
      </c>
      <c r="J11" s="218">
        <f t="shared" si="0"/>
        <v>5.7600924654091932</v>
      </c>
      <c r="K11" s="218" t="s">
        <v>2003</v>
      </c>
      <c r="L11" s="232"/>
      <c r="M11" s="232"/>
      <c r="N11" s="232"/>
      <c r="O11" s="232"/>
      <c r="P11" s="232"/>
      <c r="Q11" s="232"/>
      <c r="R11" s="232"/>
      <c r="S11" s="232"/>
      <c r="T11" s="232"/>
      <c r="U11" s="232"/>
      <c r="V11" s="232"/>
      <c r="W11" s="232"/>
      <c r="X11" s="232"/>
      <c r="Y11" s="232"/>
      <c r="Z11" s="232"/>
    </row>
    <row r="12" spans="1:26" ht="15.75" customHeight="1">
      <c r="A12" s="234" t="s">
        <v>2004</v>
      </c>
      <c r="B12" s="232" t="s">
        <v>2005</v>
      </c>
      <c r="C12" s="232" t="s">
        <v>1985</v>
      </c>
      <c r="D12" s="232"/>
      <c r="E12" s="232"/>
      <c r="F12" s="232">
        <v>-46.216384074634021</v>
      </c>
      <c r="G12" s="232"/>
      <c r="H12" s="221" t="s">
        <v>1901</v>
      </c>
      <c r="I12" s="218" t="s">
        <v>2006</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2007</v>
      </c>
      <c r="B13" s="232" t="s">
        <v>2008</v>
      </c>
      <c r="C13" s="232" t="s">
        <v>1985</v>
      </c>
      <c r="D13" s="232"/>
      <c r="E13" s="232"/>
      <c r="F13" s="232">
        <v>-0.26087033101173585</v>
      </c>
      <c r="G13" s="232"/>
      <c r="H13" s="221" t="s">
        <v>1902</v>
      </c>
      <c r="I13" s="218" t="s">
        <v>2009</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2010</v>
      </c>
      <c r="B14" s="232" t="s">
        <v>2011</v>
      </c>
      <c r="C14" s="232" t="s">
        <v>1985</v>
      </c>
      <c r="D14" s="232"/>
      <c r="E14" s="232"/>
      <c r="F14" s="232">
        <v>-6.7326554268061942</v>
      </c>
      <c r="G14" s="232"/>
      <c r="H14" s="232" t="s">
        <v>2012</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2013</v>
      </c>
      <c r="B15" s="232" t="s">
        <v>1733</v>
      </c>
      <c r="C15" s="232" t="s">
        <v>1985</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2014</v>
      </c>
      <c r="B16" s="232" t="s">
        <v>1732</v>
      </c>
      <c r="C16" s="232" t="s">
        <v>1985</v>
      </c>
      <c r="D16" s="232"/>
      <c r="E16" s="232"/>
      <c r="F16" s="232">
        <v>-18.781436361783499</v>
      </c>
      <c r="G16" s="232"/>
      <c r="H16" s="232"/>
      <c r="I16" s="236" t="s">
        <v>1739</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2015</v>
      </c>
      <c r="B17" s="232" t="s">
        <v>1734</v>
      </c>
      <c r="C17" s="232" t="s">
        <v>1985</v>
      </c>
      <c r="D17" s="232"/>
      <c r="E17" s="232"/>
      <c r="F17" s="232">
        <v>-20.063061590964892</v>
      </c>
      <c r="G17" s="232"/>
      <c r="H17" s="232"/>
      <c r="I17" s="238" t="s">
        <v>1738</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2016</v>
      </c>
      <c r="B18" s="232" t="s">
        <v>2017</v>
      </c>
      <c r="C18" s="232" t="s">
        <v>1985</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2018</v>
      </c>
      <c r="B19" s="232" t="s">
        <v>2019</v>
      </c>
      <c r="C19" s="232" t="s">
        <v>1985</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2020</v>
      </c>
      <c r="B20" s="232" t="s">
        <v>2021</v>
      </c>
      <c r="C20" s="232" t="s">
        <v>1985</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2022</v>
      </c>
      <c r="B21" s="232" t="s">
        <v>1730</v>
      </c>
      <c r="C21" s="232" t="s">
        <v>1985</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2023</v>
      </c>
      <c r="B22" s="232" t="s">
        <v>1731</v>
      </c>
      <c r="C22" s="232" t="s">
        <v>1985</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2024</v>
      </c>
      <c r="B23" s="232" t="s">
        <v>2025</v>
      </c>
      <c r="C23" s="232" t="s">
        <v>1985</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2026</v>
      </c>
      <c r="B24" s="232" t="s">
        <v>1729</v>
      </c>
      <c r="C24" s="232" t="s">
        <v>1985</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2027</v>
      </c>
      <c r="B25" s="232" t="s">
        <v>1728</v>
      </c>
      <c r="C25" s="232" t="s">
        <v>1985</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2028</v>
      </c>
      <c r="B26" s="232" t="s">
        <v>2029</v>
      </c>
      <c r="C26" s="232" t="s">
        <v>1985</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2030</v>
      </c>
      <c r="B27" s="232" t="s">
        <v>2031</v>
      </c>
      <c r="C27" s="232" t="s">
        <v>1985</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2032</v>
      </c>
      <c r="B28" s="232" t="s">
        <v>2033</v>
      </c>
      <c r="C28" s="232" t="s">
        <v>1985</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2034</v>
      </c>
      <c r="B29" s="232" t="s">
        <v>489</v>
      </c>
      <c r="C29" s="232" t="s">
        <v>1985</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2035</v>
      </c>
      <c r="B30" s="232" t="s">
        <v>1724</v>
      </c>
      <c r="C30" s="232" t="s">
        <v>1985</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2036</v>
      </c>
      <c r="B31" s="232" t="s">
        <v>2037</v>
      </c>
      <c r="C31" s="232" t="s">
        <v>1985</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2038</v>
      </c>
      <c r="B32" s="232" t="s">
        <v>1726</v>
      </c>
      <c r="C32" s="232" t="s">
        <v>1985</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2039</v>
      </c>
      <c r="B33" s="232" t="s">
        <v>1725</v>
      </c>
      <c r="C33" s="232" t="s">
        <v>1985</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2040</v>
      </c>
      <c r="B34" s="232" t="s">
        <v>2041</v>
      </c>
      <c r="C34" s="232" t="s">
        <v>1985</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2042</v>
      </c>
      <c r="B35" s="232" t="s">
        <v>1727</v>
      </c>
      <c r="C35" s="232" t="s">
        <v>1985</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2043</v>
      </c>
      <c r="B36" s="232" t="s">
        <v>2044</v>
      </c>
      <c r="C36" s="232" t="s">
        <v>1985</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2045</v>
      </c>
      <c r="B37" s="232" t="s">
        <v>1723</v>
      </c>
      <c r="C37" s="232" t="s">
        <v>1985</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2046</v>
      </c>
      <c r="B38" s="232" t="s">
        <v>2047</v>
      </c>
      <c r="C38" s="232" t="s">
        <v>1985</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2048</v>
      </c>
      <c r="B39" s="232" t="s">
        <v>1722</v>
      </c>
      <c r="C39" s="232" t="s">
        <v>1985</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2049</v>
      </c>
      <c r="B40" s="232" t="s">
        <v>1721</v>
      </c>
      <c r="C40" s="232" t="s">
        <v>1985</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2050</v>
      </c>
      <c r="B41" s="232" t="s">
        <v>2051</v>
      </c>
      <c r="C41" s="232" t="s">
        <v>1985</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2052</v>
      </c>
      <c r="B42" s="232" t="s">
        <v>2053</v>
      </c>
      <c r="C42" s="232" t="s">
        <v>1985</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2054</v>
      </c>
      <c r="B43" s="232" t="s">
        <v>2055</v>
      </c>
      <c r="C43" s="232" t="s">
        <v>1985</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2056</v>
      </c>
      <c r="B44" s="232" t="s">
        <v>2057</v>
      </c>
      <c r="C44" s="232" t="s">
        <v>1985</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2058</v>
      </c>
      <c r="B45" s="232" t="s">
        <v>1720</v>
      </c>
      <c r="C45" s="232" t="s">
        <v>1985</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2059</v>
      </c>
      <c r="B46" s="232" t="s">
        <v>2060</v>
      </c>
      <c r="C46" s="232" t="s">
        <v>1985</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2061</v>
      </c>
      <c r="B47" s="232" t="s">
        <v>2062</v>
      </c>
      <c r="C47" s="232" t="s">
        <v>1985</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2063</v>
      </c>
      <c r="B48" s="232" t="s">
        <v>1719</v>
      </c>
      <c r="C48" s="232" t="s">
        <v>1985</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2064</v>
      </c>
      <c r="B49" s="232" t="s">
        <v>2065</v>
      </c>
      <c r="C49" s="232" t="s">
        <v>1985</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2066</v>
      </c>
      <c r="B50" s="232" t="s">
        <v>2067</v>
      </c>
      <c r="C50" s="232" t="s">
        <v>1985</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2068</v>
      </c>
      <c r="B51" s="232" t="s">
        <v>1718</v>
      </c>
      <c r="C51" s="232" t="s">
        <v>1985</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2069</v>
      </c>
      <c r="B52" s="232" t="s">
        <v>2070</v>
      </c>
      <c r="C52" s="232" t="s">
        <v>1985</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1983</v>
      </c>
      <c r="B53" s="232" t="s">
        <v>1984</v>
      </c>
      <c r="C53" s="232" t="s">
        <v>2002</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1986</v>
      </c>
      <c r="B54" s="232" t="s">
        <v>1987</v>
      </c>
      <c r="C54" s="232" t="s">
        <v>2002</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1988</v>
      </c>
      <c r="B55" s="232" t="s">
        <v>1736</v>
      </c>
      <c r="C55" s="232" t="s">
        <v>2002</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1991</v>
      </c>
      <c r="B56" s="232" t="s">
        <v>1992</v>
      </c>
      <c r="C56" s="232" t="s">
        <v>2002</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1993</v>
      </c>
      <c r="B57" s="232" t="s">
        <v>1994</v>
      </c>
      <c r="C57" s="232" t="s">
        <v>2002</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1990</v>
      </c>
      <c r="B58" s="232" t="s">
        <v>488</v>
      </c>
      <c r="C58" s="232" t="s">
        <v>2002</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1995</v>
      </c>
      <c r="B59" s="232" t="s">
        <v>1996</v>
      </c>
      <c r="C59" s="232" t="s">
        <v>2002</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1997</v>
      </c>
      <c r="B60" s="232" t="s">
        <v>1998</v>
      </c>
      <c r="C60" s="232" t="s">
        <v>2002</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1999</v>
      </c>
      <c r="B61" s="232" t="s">
        <v>1998</v>
      </c>
      <c r="C61" s="232" t="s">
        <v>2002</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2001</v>
      </c>
      <c r="B62" s="232" t="s">
        <v>1735</v>
      </c>
      <c r="C62" s="232" t="s">
        <v>2002</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2004</v>
      </c>
      <c r="B63" s="232" t="s">
        <v>2005</v>
      </c>
      <c r="C63" s="232" t="s">
        <v>2002</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2007</v>
      </c>
      <c r="B64" s="232" t="s">
        <v>2008</v>
      </c>
      <c r="C64" s="232" t="s">
        <v>2002</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2010</v>
      </c>
      <c r="B65" s="232" t="s">
        <v>2011</v>
      </c>
      <c r="C65" s="232" t="s">
        <v>2002</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2013</v>
      </c>
      <c r="B66" s="232" t="s">
        <v>1733</v>
      </c>
      <c r="C66" s="232" t="s">
        <v>2002</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2014</v>
      </c>
      <c r="B67" s="232" t="s">
        <v>1732</v>
      </c>
      <c r="C67" s="232" t="s">
        <v>2002</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2015</v>
      </c>
      <c r="B68" s="232" t="s">
        <v>1734</v>
      </c>
      <c r="C68" s="232" t="s">
        <v>2002</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2016</v>
      </c>
      <c r="B69" s="232" t="s">
        <v>2017</v>
      </c>
      <c r="C69" s="232" t="s">
        <v>2002</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2018</v>
      </c>
      <c r="B70" s="232" t="s">
        <v>2019</v>
      </c>
      <c r="C70" s="232" t="s">
        <v>2002</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2020</v>
      </c>
      <c r="B71" s="232" t="s">
        <v>2021</v>
      </c>
      <c r="C71" s="232" t="s">
        <v>2002</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2022</v>
      </c>
      <c r="B72" s="232" t="s">
        <v>1730</v>
      </c>
      <c r="C72" s="232" t="s">
        <v>2002</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2023</v>
      </c>
      <c r="B73" s="232" t="s">
        <v>1731</v>
      </c>
      <c r="C73" s="232" t="s">
        <v>2002</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2024</v>
      </c>
      <c r="B74" s="232" t="s">
        <v>2025</v>
      </c>
      <c r="C74" s="232" t="s">
        <v>2002</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2026</v>
      </c>
      <c r="B75" s="232" t="s">
        <v>1729</v>
      </c>
      <c r="C75" s="232" t="s">
        <v>2002</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2027</v>
      </c>
      <c r="B76" s="232" t="s">
        <v>1728</v>
      </c>
      <c r="C76" s="232" t="s">
        <v>2002</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2028</v>
      </c>
      <c r="B77" s="232" t="s">
        <v>2029</v>
      </c>
      <c r="C77" s="232" t="s">
        <v>2002</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2030</v>
      </c>
      <c r="B78" s="232" t="s">
        <v>2031</v>
      </c>
      <c r="C78" s="232" t="s">
        <v>2002</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2032</v>
      </c>
      <c r="B79" s="232" t="s">
        <v>2033</v>
      </c>
      <c r="C79" s="232" t="s">
        <v>2002</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2034</v>
      </c>
      <c r="B80" s="232" t="s">
        <v>489</v>
      </c>
      <c r="C80" s="232" t="s">
        <v>2002</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2035</v>
      </c>
      <c r="B81" s="232" t="s">
        <v>1724</v>
      </c>
      <c r="C81" s="232" t="s">
        <v>2002</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2036</v>
      </c>
      <c r="B82" s="232" t="s">
        <v>2037</v>
      </c>
      <c r="C82" s="232" t="s">
        <v>2002</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2038</v>
      </c>
      <c r="B83" s="232" t="s">
        <v>1726</v>
      </c>
      <c r="C83" s="232" t="s">
        <v>2002</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2039</v>
      </c>
      <c r="B84" s="232" t="s">
        <v>1725</v>
      </c>
      <c r="C84" s="232" t="s">
        <v>2002</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2040</v>
      </c>
      <c r="B85" s="232" t="s">
        <v>2041</v>
      </c>
      <c r="C85" s="232" t="s">
        <v>2002</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2042</v>
      </c>
      <c r="B86" s="232" t="s">
        <v>1727</v>
      </c>
      <c r="C86" s="232" t="s">
        <v>2002</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2043</v>
      </c>
      <c r="B87" s="232" t="s">
        <v>2044</v>
      </c>
      <c r="C87" s="232" t="s">
        <v>2002</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2045</v>
      </c>
      <c r="B88" s="232" t="s">
        <v>1723</v>
      </c>
      <c r="C88" s="232" t="s">
        <v>2002</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2046</v>
      </c>
      <c r="B89" s="232" t="s">
        <v>2047</v>
      </c>
      <c r="C89" s="232" t="s">
        <v>2002</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2048</v>
      </c>
      <c r="B90" s="232" t="s">
        <v>1722</v>
      </c>
      <c r="C90" s="232" t="s">
        <v>2002</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2049</v>
      </c>
      <c r="B91" s="232" t="s">
        <v>1721</v>
      </c>
      <c r="C91" s="232" t="s">
        <v>2002</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2050</v>
      </c>
      <c r="B92" s="232" t="s">
        <v>2051</v>
      </c>
      <c r="C92" s="232" t="s">
        <v>2002</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2052</v>
      </c>
      <c r="B93" s="232" t="s">
        <v>2053</v>
      </c>
      <c r="C93" s="232" t="s">
        <v>2002</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2054</v>
      </c>
      <c r="B94" s="232" t="s">
        <v>2055</v>
      </c>
      <c r="C94" s="232" t="s">
        <v>2002</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2056</v>
      </c>
      <c r="B95" s="232" t="s">
        <v>2057</v>
      </c>
      <c r="C95" s="232" t="s">
        <v>2002</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2058</v>
      </c>
      <c r="B96" s="232" t="s">
        <v>1720</v>
      </c>
      <c r="C96" s="232" t="s">
        <v>2002</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2059</v>
      </c>
      <c r="B97" s="232" t="s">
        <v>2060</v>
      </c>
      <c r="C97" s="232" t="s">
        <v>2002</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2061</v>
      </c>
      <c r="B98" s="232" t="s">
        <v>2062</v>
      </c>
      <c r="C98" s="232" t="s">
        <v>2002</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2063</v>
      </c>
      <c r="B99" s="232" t="s">
        <v>1719</v>
      </c>
      <c r="C99" s="232" t="s">
        <v>2002</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2064</v>
      </c>
      <c r="B100" s="232" t="s">
        <v>2065</v>
      </c>
      <c r="C100" s="232" t="s">
        <v>2002</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2066</v>
      </c>
      <c r="B101" s="232" t="s">
        <v>2067</v>
      </c>
      <c r="C101" s="232" t="s">
        <v>2002</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2068</v>
      </c>
      <c r="B102" s="232" t="s">
        <v>1718</v>
      </c>
      <c r="C102" s="232" t="s">
        <v>2002</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2069</v>
      </c>
      <c r="B103" s="232" t="s">
        <v>2070</v>
      </c>
      <c r="C103" s="232" t="s">
        <v>2002</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1983</v>
      </c>
      <c r="B104" s="232" t="s">
        <v>1984</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1986</v>
      </c>
      <c r="B105" s="232" t="s">
        <v>1987</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1988</v>
      </c>
      <c r="B106" s="232" t="s">
        <v>1736</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1991</v>
      </c>
      <c r="B107" s="232" t="s">
        <v>1992</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1993</v>
      </c>
      <c r="B108" s="232" t="s">
        <v>1994</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1990</v>
      </c>
      <c r="B109" s="232" t="s">
        <v>488</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1995</v>
      </c>
      <c r="B110" s="232" t="s">
        <v>1996</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1997</v>
      </c>
      <c r="B111" s="232" t="s">
        <v>1998</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1999</v>
      </c>
      <c r="B112" s="232" t="s">
        <v>1998</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2001</v>
      </c>
      <c r="B113" s="232" t="s">
        <v>1735</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2004</v>
      </c>
      <c r="B114" s="232" t="s">
        <v>2005</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2007</v>
      </c>
      <c r="B115" s="232" t="s">
        <v>2008</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2010</v>
      </c>
      <c r="B116" s="232" t="s">
        <v>2011</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2013</v>
      </c>
      <c r="B117" s="232" t="s">
        <v>1733</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2014</v>
      </c>
      <c r="B118" s="232" t="s">
        <v>1732</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2015</v>
      </c>
      <c r="B119" s="232" t="s">
        <v>1734</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2016</v>
      </c>
      <c r="B120" s="232" t="s">
        <v>2017</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2018</v>
      </c>
      <c r="B121" s="232" t="s">
        <v>2019</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2020</v>
      </c>
      <c r="B122" s="232" t="s">
        <v>2021</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2022</v>
      </c>
      <c r="B123" s="232" t="s">
        <v>1730</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2023</v>
      </c>
      <c r="B124" s="232" t="s">
        <v>1731</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2024</v>
      </c>
      <c r="B125" s="232" t="s">
        <v>2025</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2026</v>
      </c>
      <c r="B126" s="232" t="s">
        <v>1729</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2027</v>
      </c>
      <c r="B127" s="232" t="s">
        <v>1728</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2028</v>
      </c>
      <c r="B128" s="232" t="s">
        <v>2029</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2030</v>
      </c>
      <c r="B129" s="232" t="s">
        <v>2031</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2032</v>
      </c>
      <c r="B130" s="232" t="s">
        <v>2033</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2034</v>
      </c>
      <c r="B131" s="232" t="s">
        <v>489</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2035</v>
      </c>
      <c r="B132" s="232" t="s">
        <v>1724</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2036</v>
      </c>
      <c r="B133" s="232" t="s">
        <v>2037</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2038</v>
      </c>
      <c r="B134" s="232" t="s">
        <v>1726</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2039</v>
      </c>
      <c r="B135" s="232" t="s">
        <v>1725</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2040</v>
      </c>
      <c r="B136" s="232" t="s">
        <v>2041</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2042</v>
      </c>
      <c r="B137" s="232" t="s">
        <v>1727</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2043</v>
      </c>
      <c r="B138" s="232" t="s">
        <v>2044</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2045</v>
      </c>
      <c r="B139" s="232" t="s">
        <v>1723</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2046</v>
      </c>
      <c r="B140" s="232" t="s">
        <v>2047</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2048</v>
      </c>
      <c r="B141" s="232" t="s">
        <v>1722</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2049</v>
      </c>
      <c r="B142" s="232" t="s">
        <v>1721</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2050</v>
      </c>
      <c r="B143" s="232" t="s">
        <v>2051</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2052</v>
      </c>
      <c r="B144" s="232" t="s">
        <v>2053</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2054</v>
      </c>
      <c r="B145" s="232" t="s">
        <v>2055</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2056</v>
      </c>
      <c r="B146" s="232" t="s">
        <v>2057</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2058</v>
      </c>
      <c r="B147" s="232" t="s">
        <v>1720</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2059</v>
      </c>
      <c r="B148" s="232" t="s">
        <v>2060</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2061</v>
      </c>
      <c r="B149" s="232" t="s">
        <v>2062</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2063</v>
      </c>
      <c r="B150" s="232" t="s">
        <v>1719</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2064</v>
      </c>
      <c r="B151" s="232" t="s">
        <v>2065</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2066</v>
      </c>
      <c r="B152" s="232" t="s">
        <v>2067</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2068</v>
      </c>
      <c r="B153" s="232" t="s">
        <v>1718</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2069</v>
      </c>
      <c r="B154" s="232" t="s">
        <v>2070</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1741</v>
      </c>
      <c r="F157" s="218" t="s">
        <v>1740</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1988</v>
      </c>
      <c r="B158" s="241" t="s">
        <v>1736</v>
      </c>
      <c r="C158" s="232" t="s">
        <v>100</v>
      </c>
      <c r="D158" s="232" t="s">
        <v>493</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1988</v>
      </c>
      <c r="B159" s="241" t="s">
        <v>1736</v>
      </c>
      <c r="C159" s="232" t="s">
        <v>100</v>
      </c>
      <c r="D159" s="232" t="s">
        <v>501</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1988</v>
      </c>
      <c r="B160" s="241" t="s">
        <v>1736</v>
      </c>
      <c r="C160" s="232" t="s">
        <v>100</v>
      </c>
      <c r="D160" s="232" t="s">
        <v>502</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1988</v>
      </c>
      <c r="B161" s="241" t="s">
        <v>1736</v>
      </c>
      <c r="C161" s="232" t="s">
        <v>100</v>
      </c>
      <c r="D161" s="244" t="s">
        <v>490</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1988</v>
      </c>
      <c r="B162" s="241" t="s">
        <v>1736</v>
      </c>
      <c r="C162" s="232" t="s">
        <v>839</v>
      </c>
      <c r="D162" s="232" t="s">
        <v>493</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1988</v>
      </c>
      <c r="B163" s="241" t="s">
        <v>1736</v>
      </c>
      <c r="C163" s="232" t="s">
        <v>839</v>
      </c>
      <c r="D163" s="232" t="s">
        <v>501</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1988</v>
      </c>
      <c r="B164" s="241" t="s">
        <v>1736</v>
      </c>
      <c r="C164" s="232" t="s">
        <v>839</v>
      </c>
      <c r="D164" s="232" t="s">
        <v>502</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1988</v>
      </c>
      <c r="B165" s="241" t="s">
        <v>1736</v>
      </c>
      <c r="C165" s="232" t="s">
        <v>839</v>
      </c>
      <c r="D165" s="244" t="s">
        <v>490</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1988</v>
      </c>
      <c r="B166" s="241" t="s">
        <v>1736</v>
      </c>
      <c r="C166" s="232" t="s">
        <v>4</v>
      </c>
      <c r="D166" s="232" t="s">
        <v>493</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1988</v>
      </c>
      <c r="B167" s="241" t="s">
        <v>1736</v>
      </c>
      <c r="C167" s="232" t="s">
        <v>4</v>
      </c>
      <c r="D167" s="232" t="s">
        <v>501</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1988</v>
      </c>
      <c r="B168" s="241" t="s">
        <v>1736</v>
      </c>
      <c r="C168" s="232" t="s">
        <v>4</v>
      </c>
      <c r="D168" s="232" t="s">
        <v>502</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1988</v>
      </c>
      <c r="B169" s="241" t="s">
        <v>1736</v>
      </c>
      <c r="C169" s="232" t="s">
        <v>4</v>
      </c>
      <c r="D169" s="244" t="s">
        <v>490</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1988</v>
      </c>
      <c r="B170" s="241" t="s">
        <v>1736</v>
      </c>
      <c r="C170" s="232" t="s">
        <v>9</v>
      </c>
      <c r="D170" s="232" t="s">
        <v>493</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1988</v>
      </c>
      <c r="B171" s="241" t="s">
        <v>1736</v>
      </c>
      <c r="C171" s="232" t="s">
        <v>9</v>
      </c>
      <c r="D171" s="232" t="s">
        <v>501</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1988</v>
      </c>
      <c r="B172" s="241" t="s">
        <v>1736</v>
      </c>
      <c r="C172" s="232" t="s">
        <v>9</v>
      </c>
      <c r="D172" s="232" t="s">
        <v>502</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1988</v>
      </c>
      <c r="B173" s="241" t="s">
        <v>1736</v>
      </c>
      <c r="C173" s="232" t="s">
        <v>9</v>
      </c>
      <c r="D173" s="232" t="s">
        <v>490</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1990</v>
      </c>
      <c r="B174" s="241" t="s">
        <v>488</v>
      </c>
      <c r="C174" s="232" t="s">
        <v>100</v>
      </c>
      <c r="D174" s="232" t="s">
        <v>493</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1990</v>
      </c>
      <c r="B175" s="241" t="s">
        <v>488</v>
      </c>
      <c r="C175" s="232" t="s">
        <v>100</v>
      </c>
      <c r="D175" s="232" t="s">
        <v>501</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1990</v>
      </c>
      <c r="B176" s="241" t="s">
        <v>488</v>
      </c>
      <c r="C176" s="232" t="s">
        <v>100</v>
      </c>
      <c r="D176" s="232" t="s">
        <v>502</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1990</v>
      </c>
      <c r="B177" s="241" t="s">
        <v>488</v>
      </c>
      <c r="C177" s="232" t="s">
        <v>100</v>
      </c>
      <c r="D177" s="244" t="s">
        <v>490</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1990</v>
      </c>
      <c r="B178" s="241" t="s">
        <v>488</v>
      </c>
      <c r="C178" s="232" t="s">
        <v>839</v>
      </c>
      <c r="D178" s="232" t="s">
        <v>493</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1990</v>
      </c>
      <c r="B179" s="241" t="s">
        <v>488</v>
      </c>
      <c r="C179" s="232" t="s">
        <v>839</v>
      </c>
      <c r="D179" s="232" t="s">
        <v>501</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1990</v>
      </c>
      <c r="B180" s="241" t="s">
        <v>488</v>
      </c>
      <c r="C180" s="232" t="s">
        <v>839</v>
      </c>
      <c r="D180" s="232" t="s">
        <v>502</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1990</v>
      </c>
      <c r="B181" s="241" t="s">
        <v>488</v>
      </c>
      <c r="C181" s="232" t="s">
        <v>839</v>
      </c>
      <c r="D181" s="244" t="s">
        <v>490</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1990</v>
      </c>
      <c r="B182" s="241" t="s">
        <v>488</v>
      </c>
      <c r="C182" s="232" t="s">
        <v>4</v>
      </c>
      <c r="D182" s="232" t="s">
        <v>493</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1990</v>
      </c>
      <c r="B183" s="241" t="s">
        <v>488</v>
      </c>
      <c r="C183" s="232" t="s">
        <v>4</v>
      </c>
      <c r="D183" s="232" t="s">
        <v>501</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1990</v>
      </c>
      <c r="B184" s="241" t="s">
        <v>488</v>
      </c>
      <c r="C184" s="232" t="s">
        <v>4</v>
      </c>
      <c r="D184" s="232" t="s">
        <v>502</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1990</v>
      </c>
      <c r="B185" s="241" t="s">
        <v>488</v>
      </c>
      <c r="C185" s="232" t="s">
        <v>4</v>
      </c>
      <c r="D185" s="244" t="s">
        <v>490</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1990</v>
      </c>
      <c r="B186" s="241" t="s">
        <v>488</v>
      </c>
      <c r="C186" s="232" t="s">
        <v>9</v>
      </c>
      <c r="D186" s="232" t="s">
        <v>493</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1990</v>
      </c>
      <c r="B187" s="241" t="s">
        <v>488</v>
      </c>
      <c r="C187" s="232" t="s">
        <v>9</v>
      </c>
      <c r="D187" s="232" t="s">
        <v>501</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1990</v>
      </c>
      <c r="B188" s="241" t="s">
        <v>488</v>
      </c>
      <c r="C188" s="232" t="s">
        <v>9</v>
      </c>
      <c r="D188" s="232" t="s">
        <v>502</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1990</v>
      </c>
      <c r="B189" s="241" t="s">
        <v>488</v>
      </c>
      <c r="C189" s="232" t="s">
        <v>9</v>
      </c>
      <c r="D189" s="232" t="s">
        <v>490</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2001</v>
      </c>
      <c r="B190" s="241" t="s">
        <v>1735</v>
      </c>
      <c r="C190" s="232" t="s">
        <v>100</v>
      </c>
      <c r="D190" s="232" t="s">
        <v>493</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2001</v>
      </c>
      <c r="B191" s="241" t="s">
        <v>1735</v>
      </c>
      <c r="C191" s="232" t="s">
        <v>100</v>
      </c>
      <c r="D191" s="232" t="s">
        <v>501</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2001</v>
      </c>
      <c r="B192" s="241" t="s">
        <v>1735</v>
      </c>
      <c r="C192" s="232" t="s">
        <v>100</v>
      </c>
      <c r="D192" s="232" t="s">
        <v>502</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2001</v>
      </c>
      <c r="B193" s="241" t="s">
        <v>1735</v>
      </c>
      <c r="C193" s="232" t="s">
        <v>100</v>
      </c>
      <c r="D193" s="244" t="s">
        <v>490</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2001</v>
      </c>
      <c r="B194" s="241" t="s">
        <v>1735</v>
      </c>
      <c r="C194" s="232" t="s">
        <v>839</v>
      </c>
      <c r="D194" s="232" t="s">
        <v>493</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2001</v>
      </c>
      <c r="B195" s="241" t="s">
        <v>1735</v>
      </c>
      <c r="C195" s="232" t="s">
        <v>839</v>
      </c>
      <c r="D195" s="232" t="s">
        <v>501</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2001</v>
      </c>
      <c r="B196" s="241" t="s">
        <v>1735</v>
      </c>
      <c r="C196" s="232" t="s">
        <v>839</v>
      </c>
      <c r="D196" s="232" t="s">
        <v>502</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2001</v>
      </c>
      <c r="B197" s="241" t="s">
        <v>1735</v>
      </c>
      <c r="C197" s="232" t="s">
        <v>839</v>
      </c>
      <c r="D197" s="244" t="s">
        <v>490</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2001</v>
      </c>
      <c r="B198" s="241" t="s">
        <v>1735</v>
      </c>
      <c r="C198" s="232" t="s">
        <v>4</v>
      </c>
      <c r="D198" s="232" t="s">
        <v>493</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2001</v>
      </c>
      <c r="B199" s="241" t="s">
        <v>1735</v>
      </c>
      <c r="C199" s="232" t="s">
        <v>4</v>
      </c>
      <c r="D199" s="232" t="s">
        <v>501</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2001</v>
      </c>
      <c r="B200" s="241" t="s">
        <v>1735</v>
      </c>
      <c r="C200" s="232" t="s">
        <v>4</v>
      </c>
      <c r="D200" s="232" t="s">
        <v>502</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2001</v>
      </c>
      <c r="B201" s="241" t="s">
        <v>1735</v>
      </c>
      <c r="C201" s="232" t="s">
        <v>4</v>
      </c>
      <c r="D201" s="244" t="s">
        <v>490</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2001</v>
      </c>
      <c r="B202" s="241" t="s">
        <v>1735</v>
      </c>
      <c r="C202" s="232" t="s">
        <v>9</v>
      </c>
      <c r="D202" s="232" t="s">
        <v>493</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2001</v>
      </c>
      <c r="B203" s="241" t="s">
        <v>1735</v>
      </c>
      <c r="C203" s="232" t="s">
        <v>9</v>
      </c>
      <c r="D203" s="232" t="s">
        <v>501</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2001</v>
      </c>
      <c r="B204" s="241" t="s">
        <v>1735</v>
      </c>
      <c r="C204" s="232" t="s">
        <v>9</v>
      </c>
      <c r="D204" s="232" t="s">
        <v>502</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2001</v>
      </c>
      <c r="B205" s="241" t="s">
        <v>1735</v>
      </c>
      <c r="C205" s="232" t="s">
        <v>9</v>
      </c>
      <c r="D205" s="232" t="s">
        <v>490</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2013</v>
      </c>
      <c r="B206" s="241" t="s">
        <v>1733</v>
      </c>
      <c r="C206" s="232" t="s">
        <v>100</v>
      </c>
      <c r="D206" s="232" t="s">
        <v>493</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2013</v>
      </c>
      <c r="B207" s="241" t="s">
        <v>1733</v>
      </c>
      <c r="C207" s="232" t="s">
        <v>100</v>
      </c>
      <c r="D207" s="232" t="s">
        <v>501</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2013</v>
      </c>
      <c r="B208" s="241" t="s">
        <v>1733</v>
      </c>
      <c r="C208" s="232" t="s">
        <v>100</v>
      </c>
      <c r="D208" s="232" t="s">
        <v>502</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2013</v>
      </c>
      <c r="B209" s="241" t="s">
        <v>1733</v>
      </c>
      <c r="C209" s="232" t="s">
        <v>100</v>
      </c>
      <c r="D209" s="244" t="s">
        <v>490</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2013</v>
      </c>
      <c r="B210" s="241" t="s">
        <v>1733</v>
      </c>
      <c r="C210" s="232" t="s">
        <v>839</v>
      </c>
      <c r="D210" s="232" t="s">
        <v>493</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2013</v>
      </c>
      <c r="B211" s="241" t="s">
        <v>1733</v>
      </c>
      <c r="C211" s="232" t="s">
        <v>839</v>
      </c>
      <c r="D211" s="232" t="s">
        <v>501</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2013</v>
      </c>
      <c r="B212" s="241" t="s">
        <v>1733</v>
      </c>
      <c r="C212" s="232" t="s">
        <v>839</v>
      </c>
      <c r="D212" s="232" t="s">
        <v>502</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2013</v>
      </c>
      <c r="B213" s="241" t="s">
        <v>1733</v>
      </c>
      <c r="C213" s="232" t="s">
        <v>839</v>
      </c>
      <c r="D213" s="244" t="s">
        <v>490</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2013</v>
      </c>
      <c r="B214" s="241" t="s">
        <v>1733</v>
      </c>
      <c r="C214" s="232" t="s">
        <v>4</v>
      </c>
      <c r="D214" s="232" t="s">
        <v>493</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2013</v>
      </c>
      <c r="B215" s="241" t="s">
        <v>1733</v>
      </c>
      <c r="C215" s="232" t="s">
        <v>4</v>
      </c>
      <c r="D215" s="232" t="s">
        <v>501</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2013</v>
      </c>
      <c r="B216" s="241" t="s">
        <v>1733</v>
      </c>
      <c r="C216" s="232" t="s">
        <v>4</v>
      </c>
      <c r="D216" s="232" t="s">
        <v>502</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2013</v>
      </c>
      <c r="B217" s="241" t="s">
        <v>1733</v>
      </c>
      <c r="C217" s="232" t="s">
        <v>4</v>
      </c>
      <c r="D217" s="244" t="s">
        <v>490</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2013</v>
      </c>
      <c r="B218" s="241" t="s">
        <v>1733</v>
      </c>
      <c r="C218" s="232" t="s">
        <v>9</v>
      </c>
      <c r="D218" s="232" t="s">
        <v>493</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2013</v>
      </c>
      <c r="B219" s="241" t="s">
        <v>1733</v>
      </c>
      <c r="C219" s="232" t="s">
        <v>9</v>
      </c>
      <c r="D219" s="232" t="s">
        <v>501</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2013</v>
      </c>
      <c r="B220" s="241" t="s">
        <v>1733</v>
      </c>
      <c r="C220" s="232" t="s">
        <v>9</v>
      </c>
      <c r="D220" s="232" t="s">
        <v>502</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2013</v>
      </c>
      <c r="B221" s="241" t="s">
        <v>1733</v>
      </c>
      <c r="C221" s="232" t="s">
        <v>9</v>
      </c>
      <c r="D221" s="232" t="s">
        <v>490</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2014</v>
      </c>
      <c r="B222" s="241" t="s">
        <v>1732</v>
      </c>
      <c r="C222" s="232" t="s">
        <v>100</v>
      </c>
      <c r="D222" s="232" t="s">
        <v>493</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2014</v>
      </c>
      <c r="B223" s="241" t="s">
        <v>1732</v>
      </c>
      <c r="C223" s="232" t="s">
        <v>100</v>
      </c>
      <c r="D223" s="232" t="s">
        <v>501</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2014</v>
      </c>
      <c r="B224" s="241" t="s">
        <v>1732</v>
      </c>
      <c r="C224" s="232" t="s">
        <v>100</v>
      </c>
      <c r="D224" s="232" t="s">
        <v>502</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2014</v>
      </c>
      <c r="B225" s="241" t="s">
        <v>1732</v>
      </c>
      <c r="C225" s="232" t="s">
        <v>100</v>
      </c>
      <c r="D225" s="244" t="s">
        <v>490</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2014</v>
      </c>
      <c r="B226" s="241" t="s">
        <v>1732</v>
      </c>
      <c r="C226" s="232" t="s">
        <v>839</v>
      </c>
      <c r="D226" s="232" t="s">
        <v>493</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2014</v>
      </c>
      <c r="B227" s="241" t="s">
        <v>1732</v>
      </c>
      <c r="C227" s="232" t="s">
        <v>839</v>
      </c>
      <c r="D227" s="232" t="s">
        <v>501</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2014</v>
      </c>
      <c r="B228" s="241" t="s">
        <v>1732</v>
      </c>
      <c r="C228" s="232" t="s">
        <v>839</v>
      </c>
      <c r="D228" s="232" t="s">
        <v>502</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2014</v>
      </c>
      <c r="B229" s="241" t="s">
        <v>1732</v>
      </c>
      <c r="C229" s="232" t="s">
        <v>839</v>
      </c>
      <c r="D229" s="244" t="s">
        <v>490</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2014</v>
      </c>
      <c r="B230" s="241" t="s">
        <v>1732</v>
      </c>
      <c r="C230" s="232" t="s">
        <v>4</v>
      </c>
      <c r="D230" s="232" t="s">
        <v>493</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2014</v>
      </c>
      <c r="B231" s="241" t="s">
        <v>1732</v>
      </c>
      <c r="C231" s="232" t="s">
        <v>4</v>
      </c>
      <c r="D231" s="232" t="s">
        <v>501</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2014</v>
      </c>
      <c r="B232" s="241" t="s">
        <v>1732</v>
      </c>
      <c r="C232" s="232" t="s">
        <v>4</v>
      </c>
      <c r="D232" s="232" t="s">
        <v>502</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2014</v>
      </c>
      <c r="B233" s="241" t="s">
        <v>1732</v>
      </c>
      <c r="C233" s="232" t="s">
        <v>4</v>
      </c>
      <c r="D233" s="244" t="s">
        <v>490</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2014</v>
      </c>
      <c r="B234" s="241" t="s">
        <v>1732</v>
      </c>
      <c r="C234" s="232" t="s">
        <v>9</v>
      </c>
      <c r="D234" s="232" t="s">
        <v>493</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2014</v>
      </c>
      <c r="B235" s="241" t="s">
        <v>1732</v>
      </c>
      <c r="C235" s="232" t="s">
        <v>9</v>
      </c>
      <c r="D235" s="232" t="s">
        <v>501</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2014</v>
      </c>
      <c r="B236" s="241" t="s">
        <v>1732</v>
      </c>
      <c r="C236" s="232" t="s">
        <v>9</v>
      </c>
      <c r="D236" s="232" t="s">
        <v>502</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2014</v>
      </c>
      <c r="B237" s="241" t="s">
        <v>1732</v>
      </c>
      <c r="C237" s="232" t="s">
        <v>9</v>
      </c>
      <c r="D237" s="232" t="s">
        <v>490</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2015</v>
      </c>
      <c r="B238" s="241" t="s">
        <v>1734</v>
      </c>
      <c r="C238" s="232" t="s">
        <v>100</v>
      </c>
      <c r="D238" s="232" t="s">
        <v>493</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2015</v>
      </c>
      <c r="B239" s="241" t="s">
        <v>1734</v>
      </c>
      <c r="C239" s="232" t="s">
        <v>100</v>
      </c>
      <c r="D239" s="232" t="s">
        <v>501</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2015</v>
      </c>
      <c r="B240" s="241" t="s">
        <v>1734</v>
      </c>
      <c r="C240" s="232" t="s">
        <v>100</v>
      </c>
      <c r="D240" s="232" t="s">
        <v>502</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2015</v>
      </c>
      <c r="B241" s="241" t="s">
        <v>1734</v>
      </c>
      <c r="C241" s="232" t="s">
        <v>100</v>
      </c>
      <c r="D241" s="244" t="s">
        <v>490</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2015</v>
      </c>
      <c r="B242" s="241" t="s">
        <v>1734</v>
      </c>
      <c r="C242" s="232" t="s">
        <v>839</v>
      </c>
      <c r="D242" s="232" t="s">
        <v>493</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2015</v>
      </c>
      <c r="B243" s="241" t="s">
        <v>1734</v>
      </c>
      <c r="C243" s="232" t="s">
        <v>839</v>
      </c>
      <c r="D243" s="232" t="s">
        <v>501</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2015</v>
      </c>
      <c r="B244" s="241" t="s">
        <v>1734</v>
      </c>
      <c r="C244" s="232" t="s">
        <v>839</v>
      </c>
      <c r="D244" s="232" t="s">
        <v>502</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2015</v>
      </c>
      <c r="B245" s="241" t="s">
        <v>1734</v>
      </c>
      <c r="C245" s="232" t="s">
        <v>839</v>
      </c>
      <c r="D245" s="244" t="s">
        <v>490</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2015</v>
      </c>
      <c r="B246" s="241" t="s">
        <v>1734</v>
      </c>
      <c r="C246" s="232" t="s">
        <v>4</v>
      </c>
      <c r="D246" s="232" t="s">
        <v>493</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2015</v>
      </c>
      <c r="B247" s="241" t="s">
        <v>1734</v>
      </c>
      <c r="C247" s="232" t="s">
        <v>4</v>
      </c>
      <c r="D247" s="232" t="s">
        <v>501</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2015</v>
      </c>
      <c r="B248" s="241" t="s">
        <v>1734</v>
      </c>
      <c r="C248" s="232" t="s">
        <v>4</v>
      </c>
      <c r="D248" s="232" t="s">
        <v>502</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2015</v>
      </c>
      <c r="B249" s="241" t="s">
        <v>1734</v>
      </c>
      <c r="C249" s="232" t="s">
        <v>4</v>
      </c>
      <c r="D249" s="244" t="s">
        <v>490</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2015</v>
      </c>
      <c r="B250" s="241" t="s">
        <v>1734</v>
      </c>
      <c r="C250" s="232" t="s">
        <v>9</v>
      </c>
      <c r="D250" s="232" t="s">
        <v>493</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2015</v>
      </c>
      <c r="B251" s="241" t="s">
        <v>1734</v>
      </c>
      <c r="C251" s="232" t="s">
        <v>9</v>
      </c>
      <c r="D251" s="232" t="s">
        <v>501</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2015</v>
      </c>
      <c r="B252" s="241" t="s">
        <v>1734</v>
      </c>
      <c r="C252" s="232" t="s">
        <v>9</v>
      </c>
      <c r="D252" s="232" t="s">
        <v>502</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2015</v>
      </c>
      <c r="B253" s="241" t="s">
        <v>1734</v>
      </c>
      <c r="C253" s="232" t="s">
        <v>9</v>
      </c>
      <c r="D253" s="232" t="s">
        <v>490</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2022</v>
      </c>
      <c r="B254" s="241" t="s">
        <v>1730</v>
      </c>
      <c r="C254" s="232" t="s">
        <v>100</v>
      </c>
      <c r="D254" s="232" t="s">
        <v>493</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2022</v>
      </c>
      <c r="B255" s="241" t="s">
        <v>1730</v>
      </c>
      <c r="C255" s="232" t="s">
        <v>100</v>
      </c>
      <c r="D255" s="232" t="s">
        <v>501</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2022</v>
      </c>
      <c r="B256" s="241" t="s">
        <v>1730</v>
      </c>
      <c r="C256" s="232" t="s">
        <v>100</v>
      </c>
      <c r="D256" s="232" t="s">
        <v>502</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2022</v>
      </c>
      <c r="B257" s="241" t="s">
        <v>1730</v>
      </c>
      <c r="C257" s="232" t="s">
        <v>100</v>
      </c>
      <c r="D257" s="244" t="s">
        <v>490</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2022</v>
      </c>
      <c r="B258" s="241" t="s">
        <v>1730</v>
      </c>
      <c r="C258" s="232" t="s">
        <v>839</v>
      </c>
      <c r="D258" s="232" t="s">
        <v>493</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2022</v>
      </c>
      <c r="B259" s="241" t="s">
        <v>1730</v>
      </c>
      <c r="C259" s="232" t="s">
        <v>839</v>
      </c>
      <c r="D259" s="232" t="s">
        <v>501</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2022</v>
      </c>
      <c r="B260" s="241" t="s">
        <v>1730</v>
      </c>
      <c r="C260" s="232" t="s">
        <v>839</v>
      </c>
      <c r="D260" s="232" t="s">
        <v>502</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2022</v>
      </c>
      <c r="B261" s="241" t="s">
        <v>1730</v>
      </c>
      <c r="C261" s="232" t="s">
        <v>839</v>
      </c>
      <c r="D261" s="244" t="s">
        <v>490</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2022</v>
      </c>
      <c r="B262" s="241" t="s">
        <v>1730</v>
      </c>
      <c r="C262" s="232" t="s">
        <v>4</v>
      </c>
      <c r="D262" s="232" t="s">
        <v>493</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2022</v>
      </c>
      <c r="B263" s="241" t="s">
        <v>1730</v>
      </c>
      <c r="C263" s="232" t="s">
        <v>4</v>
      </c>
      <c r="D263" s="232" t="s">
        <v>501</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2022</v>
      </c>
      <c r="B264" s="241" t="s">
        <v>1730</v>
      </c>
      <c r="C264" s="232" t="s">
        <v>4</v>
      </c>
      <c r="D264" s="232" t="s">
        <v>502</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2022</v>
      </c>
      <c r="B265" s="241" t="s">
        <v>1730</v>
      </c>
      <c r="C265" s="232" t="s">
        <v>4</v>
      </c>
      <c r="D265" s="244" t="s">
        <v>490</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2022</v>
      </c>
      <c r="B266" s="241" t="s">
        <v>1730</v>
      </c>
      <c r="C266" s="232" t="s">
        <v>9</v>
      </c>
      <c r="D266" s="232" t="s">
        <v>493</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2022</v>
      </c>
      <c r="B267" s="241" t="s">
        <v>1730</v>
      </c>
      <c r="C267" s="232" t="s">
        <v>9</v>
      </c>
      <c r="D267" s="232" t="s">
        <v>501</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2022</v>
      </c>
      <c r="B268" s="241" t="s">
        <v>1730</v>
      </c>
      <c r="C268" s="232" t="s">
        <v>9</v>
      </c>
      <c r="D268" s="232" t="s">
        <v>502</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2022</v>
      </c>
      <c r="B269" s="241" t="s">
        <v>1730</v>
      </c>
      <c r="C269" s="232" t="s">
        <v>9</v>
      </c>
      <c r="D269" s="232" t="s">
        <v>490</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2023</v>
      </c>
      <c r="B270" s="241" t="s">
        <v>1731</v>
      </c>
      <c r="C270" s="232" t="s">
        <v>100</v>
      </c>
      <c r="D270" s="232" t="s">
        <v>493</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2023</v>
      </c>
      <c r="B271" s="241" t="s">
        <v>1731</v>
      </c>
      <c r="C271" s="232" t="s">
        <v>100</v>
      </c>
      <c r="D271" s="232" t="s">
        <v>501</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2023</v>
      </c>
      <c r="B272" s="241" t="s">
        <v>1731</v>
      </c>
      <c r="C272" s="232" t="s">
        <v>100</v>
      </c>
      <c r="D272" s="232" t="s">
        <v>502</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2023</v>
      </c>
      <c r="B273" s="241" t="s">
        <v>1731</v>
      </c>
      <c r="C273" s="232" t="s">
        <v>100</v>
      </c>
      <c r="D273" s="244" t="s">
        <v>490</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2023</v>
      </c>
      <c r="B274" s="241" t="s">
        <v>1731</v>
      </c>
      <c r="C274" s="232" t="s">
        <v>839</v>
      </c>
      <c r="D274" s="232" t="s">
        <v>493</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2023</v>
      </c>
      <c r="B275" s="241" t="s">
        <v>1731</v>
      </c>
      <c r="C275" s="232" t="s">
        <v>839</v>
      </c>
      <c r="D275" s="232" t="s">
        <v>501</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2023</v>
      </c>
      <c r="B276" s="241" t="s">
        <v>1731</v>
      </c>
      <c r="C276" s="232" t="s">
        <v>839</v>
      </c>
      <c r="D276" s="232" t="s">
        <v>502</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2023</v>
      </c>
      <c r="B277" s="241" t="s">
        <v>1731</v>
      </c>
      <c r="C277" s="232" t="s">
        <v>839</v>
      </c>
      <c r="D277" s="244" t="s">
        <v>490</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2023</v>
      </c>
      <c r="B278" s="241" t="s">
        <v>1731</v>
      </c>
      <c r="C278" s="232" t="s">
        <v>4</v>
      </c>
      <c r="D278" s="232" t="s">
        <v>493</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2023</v>
      </c>
      <c r="B279" s="241" t="s">
        <v>1731</v>
      </c>
      <c r="C279" s="232" t="s">
        <v>4</v>
      </c>
      <c r="D279" s="232" t="s">
        <v>501</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2023</v>
      </c>
      <c r="B280" s="241" t="s">
        <v>1731</v>
      </c>
      <c r="C280" s="232" t="s">
        <v>4</v>
      </c>
      <c r="D280" s="232" t="s">
        <v>502</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2023</v>
      </c>
      <c r="B281" s="241" t="s">
        <v>1731</v>
      </c>
      <c r="C281" s="232" t="s">
        <v>4</v>
      </c>
      <c r="D281" s="244" t="s">
        <v>490</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2023</v>
      </c>
      <c r="B282" s="241" t="s">
        <v>1731</v>
      </c>
      <c r="C282" s="232" t="s">
        <v>9</v>
      </c>
      <c r="D282" s="232" t="s">
        <v>493</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2023</v>
      </c>
      <c r="B283" s="241" t="s">
        <v>1731</v>
      </c>
      <c r="C283" s="232" t="s">
        <v>9</v>
      </c>
      <c r="D283" s="232" t="s">
        <v>501</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2023</v>
      </c>
      <c r="B284" s="241" t="s">
        <v>1731</v>
      </c>
      <c r="C284" s="232" t="s">
        <v>9</v>
      </c>
      <c r="D284" s="232" t="s">
        <v>502</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2023</v>
      </c>
      <c r="B285" s="241" t="s">
        <v>1731</v>
      </c>
      <c r="C285" s="232" t="s">
        <v>9</v>
      </c>
      <c r="D285" s="232" t="s">
        <v>490</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2026</v>
      </c>
      <c r="B286" s="241" t="s">
        <v>1729</v>
      </c>
      <c r="C286" s="232" t="s">
        <v>100</v>
      </c>
      <c r="D286" s="232" t="s">
        <v>493</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2026</v>
      </c>
      <c r="B287" s="241" t="s">
        <v>1729</v>
      </c>
      <c r="C287" s="232" t="s">
        <v>100</v>
      </c>
      <c r="D287" s="232" t="s">
        <v>501</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2026</v>
      </c>
      <c r="B288" s="241" t="s">
        <v>1729</v>
      </c>
      <c r="C288" s="232" t="s">
        <v>100</v>
      </c>
      <c r="D288" s="232" t="s">
        <v>502</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2026</v>
      </c>
      <c r="B289" s="241" t="s">
        <v>1729</v>
      </c>
      <c r="C289" s="232" t="s">
        <v>100</v>
      </c>
      <c r="D289" s="244" t="s">
        <v>490</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2026</v>
      </c>
      <c r="B290" s="241" t="s">
        <v>1729</v>
      </c>
      <c r="C290" s="232" t="s">
        <v>839</v>
      </c>
      <c r="D290" s="232" t="s">
        <v>493</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2026</v>
      </c>
      <c r="B291" s="241" t="s">
        <v>1729</v>
      </c>
      <c r="C291" s="232" t="s">
        <v>839</v>
      </c>
      <c r="D291" s="232" t="s">
        <v>501</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2026</v>
      </c>
      <c r="B292" s="241" t="s">
        <v>1729</v>
      </c>
      <c r="C292" s="232" t="s">
        <v>839</v>
      </c>
      <c r="D292" s="232" t="s">
        <v>502</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2026</v>
      </c>
      <c r="B293" s="241" t="s">
        <v>1729</v>
      </c>
      <c r="C293" s="232" t="s">
        <v>839</v>
      </c>
      <c r="D293" s="244" t="s">
        <v>490</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2026</v>
      </c>
      <c r="B294" s="241" t="s">
        <v>1729</v>
      </c>
      <c r="C294" s="232" t="s">
        <v>4</v>
      </c>
      <c r="D294" s="232" t="s">
        <v>493</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2026</v>
      </c>
      <c r="B295" s="241" t="s">
        <v>1729</v>
      </c>
      <c r="C295" s="232" t="s">
        <v>4</v>
      </c>
      <c r="D295" s="232" t="s">
        <v>501</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2026</v>
      </c>
      <c r="B296" s="241" t="s">
        <v>1729</v>
      </c>
      <c r="C296" s="232" t="s">
        <v>4</v>
      </c>
      <c r="D296" s="232" t="s">
        <v>502</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2026</v>
      </c>
      <c r="B297" s="241" t="s">
        <v>1729</v>
      </c>
      <c r="C297" s="232" t="s">
        <v>4</v>
      </c>
      <c r="D297" s="244" t="s">
        <v>490</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2026</v>
      </c>
      <c r="B298" s="241" t="s">
        <v>1729</v>
      </c>
      <c r="C298" s="232" t="s">
        <v>9</v>
      </c>
      <c r="D298" s="232" t="s">
        <v>493</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2026</v>
      </c>
      <c r="B299" s="241" t="s">
        <v>1729</v>
      </c>
      <c r="C299" s="232" t="s">
        <v>9</v>
      </c>
      <c r="D299" s="232" t="s">
        <v>501</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2026</v>
      </c>
      <c r="B300" s="241" t="s">
        <v>1729</v>
      </c>
      <c r="C300" s="232" t="s">
        <v>9</v>
      </c>
      <c r="D300" s="232" t="s">
        <v>502</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2026</v>
      </c>
      <c r="B301" s="241" t="s">
        <v>1729</v>
      </c>
      <c r="C301" s="232" t="s">
        <v>9</v>
      </c>
      <c r="D301" s="232" t="s">
        <v>490</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2027</v>
      </c>
      <c r="B302" s="241" t="s">
        <v>1728</v>
      </c>
      <c r="C302" s="232" t="s">
        <v>100</v>
      </c>
      <c r="D302" s="232" t="s">
        <v>493</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2027</v>
      </c>
      <c r="B303" s="241" t="s">
        <v>1728</v>
      </c>
      <c r="C303" s="232" t="s">
        <v>100</v>
      </c>
      <c r="D303" s="232" t="s">
        <v>501</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2027</v>
      </c>
      <c r="B304" s="241" t="s">
        <v>1728</v>
      </c>
      <c r="C304" s="232" t="s">
        <v>100</v>
      </c>
      <c r="D304" s="232" t="s">
        <v>502</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2027</v>
      </c>
      <c r="B305" s="241" t="s">
        <v>1728</v>
      </c>
      <c r="C305" s="232" t="s">
        <v>100</v>
      </c>
      <c r="D305" s="244" t="s">
        <v>490</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2027</v>
      </c>
      <c r="B306" s="241" t="s">
        <v>1728</v>
      </c>
      <c r="C306" s="232" t="s">
        <v>839</v>
      </c>
      <c r="D306" s="232" t="s">
        <v>493</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2027</v>
      </c>
      <c r="B307" s="241" t="s">
        <v>1728</v>
      </c>
      <c r="C307" s="232" t="s">
        <v>839</v>
      </c>
      <c r="D307" s="232" t="s">
        <v>501</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2027</v>
      </c>
      <c r="B308" s="241" t="s">
        <v>1728</v>
      </c>
      <c r="C308" s="232" t="s">
        <v>839</v>
      </c>
      <c r="D308" s="232" t="s">
        <v>502</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2027</v>
      </c>
      <c r="B309" s="241" t="s">
        <v>1728</v>
      </c>
      <c r="C309" s="232" t="s">
        <v>839</v>
      </c>
      <c r="D309" s="244" t="s">
        <v>490</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2027</v>
      </c>
      <c r="B310" s="241" t="s">
        <v>1728</v>
      </c>
      <c r="C310" s="232" t="s">
        <v>4</v>
      </c>
      <c r="D310" s="232" t="s">
        <v>493</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2027</v>
      </c>
      <c r="B311" s="241" t="s">
        <v>1728</v>
      </c>
      <c r="C311" s="232" t="s">
        <v>4</v>
      </c>
      <c r="D311" s="232" t="s">
        <v>501</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2027</v>
      </c>
      <c r="B312" s="241" t="s">
        <v>1728</v>
      </c>
      <c r="C312" s="232" t="s">
        <v>4</v>
      </c>
      <c r="D312" s="232" t="s">
        <v>502</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2027</v>
      </c>
      <c r="B313" s="241" t="s">
        <v>1728</v>
      </c>
      <c r="C313" s="232" t="s">
        <v>4</v>
      </c>
      <c r="D313" s="244" t="s">
        <v>490</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2027</v>
      </c>
      <c r="B314" s="241" t="s">
        <v>1728</v>
      </c>
      <c r="C314" s="232" t="s">
        <v>9</v>
      </c>
      <c r="D314" s="232" t="s">
        <v>493</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2027</v>
      </c>
      <c r="B315" s="241" t="s">
        <v>1728</v>
      </c>
      <c r="C315" s="232" t="s">
        <v>9</v>
      </c>
      <c r="D315" s="232" t="s">
        <v>501</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2027</v>
      </c>
      <c r="B316" s="241" t="s">
        <v>1728</v>
      </c>
      <c r="C316" s="232" t="s">
        <v>9</v>
      </c>
      <c r="D316" s="232" t="s">
        <v>502</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2027</v>
      </c>
      <c r="B317" s="241" t="s">
        <v>1728</v>
      </c>
      <c r="C317" s="232" t="s">
        <v>9</v>
      </c>
      <c r="D317" s="232" t="s">
        <v>490</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2035</v>
      </c>
      <c r="B318" s="241" t="s">
        <v>1724</v>
      </c>
      <c r="C318" s="232" t="s">
        <v>100</v>
      </c>
      <c r="D318" s="232" t="s">
        <v>493</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2035</v>
      </c>
      <c r="B319" s="241" t="s">
        <v>1724</v>
      </c>
      <c r="C319" s="232" t="s">
        <v>100</v>
      </c>
      <c r="D319" s="232" t="s">
        <v>501</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2035</v>
      </c>
      <c r="B320" s="241" t="s">
        <v>1724</v>
      </c>
      <c r="C320" s="232" t="s">
        <v>100</v>
      </c>
      <c r="D320" s="232" t="s">
        <v>502</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2035</v>
      </c>
      <c r="B321" s="241" t="s">
        <v>1724</v>
      </c>
      <c r="C321" s="232" t="s">
        <v>100</v>
      </c>
      <c r="D321" s="244" t="s">
        <v>490</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2035</v>
      </c>
      <c r="B322" s="241" t="s">
        <v>1724</v>
      </c>
      <c r="C322" s="232" t="s">
        <v>839</v>
      </c>
      <c r="D322" s="232" t="s">
        <v>493</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2035</v>
      </c>
      <c r="B323" s="241" t="s">
        <v>1724</v>
      </c>
      <c r="C323" s="232" t="s">
        <v>839</v>
      </c>
      <c r="D323" s="232" t="s">
        <v>501</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2035</v>
      </c>
      <c r="B324" s="241" t="s">
        <v>1724</v>
      </c>
      <c r="C324" s="232" t="s">
        <v>839</v>
      </c>
      <c r="D324" s="232" t="s">
        <v>502</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2035</v>
      </c>
      <c r="B325" s="241" t="s">
        <v>1724</v>
      </c>
      <c r="C325" s="232" t="s">
        <v>839</v>
      </c>
      <c r="D325" s="244" t="s">
        <v>490</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2035</v>
      </c>
      <c r="B326" s="241" t="s">
        <v>1724</v>
      </c>
      <c r="C326" s="232" t="s">
        <v>4</v>
      </c>
      <c r="D326" s="232" t="s">
        <v>493</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2035</v>
      </c>
      <c r="B327" s="241" t="s">
        <v>1724</v>
      </c>
      <c r="C327" s="232" t="s">
        <v>4</v>
      </c>
      <c r="D327" s="232" t="s">
        <v>501</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2035</v>
      </c>
      <c r="B328" s="241" t="s">
        <v>1724</v>
      </c>
      <c r="C328" s="232" t="s">
        <v>4</v>
      </c>
      <c r="D328" s="232" t="s">
        <v>502</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2035</v>
      </c>
      <c r="B329" s="241" t="s">
        <v>1724</v>
      </c>
      <c r="C329" s="232" t="s">
        <v>4</v>
      </c>
      <c r="D329" s="244" t="s">
        <v>490</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2035</v>
      </c>
      <c r="B330" s="241" t="s">
        <v>1724</v>
      </c>
      <c r="C330" s="232" t="s">
        <v>9</v>
      </c>
      <c r="D330" s="232" t="s">
        <v>493</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2035</v>
      </c>
      <c r="B331" s="241" t="s">
        <v>1724</v>
      </c>
      <c r="C331" s="232" t="s">
        <v>9</v>
      </c>
      <c r="D331" s="232" t="s">
        <v>501</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2035</v>
      </c>
      <c r="B332" s="241" t="s">
        <v>1724</v>
      </c>
      <c r="C332" s="232" t="s">
        <v>9</v>
      </c>
      <c r="D332" s="232" t="s">
        <v>502</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2035</v>
      </c>
      <c r="B333" s="241" t="s">
        <v>1724</v>
      </c>
      <c r="C333" s="232" t="s">
        <v>9</v>
      </c>
      <c r="D333" s="232" t="s">
        <v>490</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2038</v>
      </c>
      <c r="B334" s="241" t="s">
        <v>1726</v>
      </c>
      <c r="C334" s="232" t="s">
        <v>100</v>
      </c>
      <c r="D334" s="232" t="s">
        <v>493</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2038</v>
      </c>
      <c r="B335" s="241" t="s">
        <v>1726</v>
      </c>
      <c r="C335" s="232" t="s">
        <v>100</v>
      </c>
      <c r="D335" s="232" t="s">
        <v>501</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2038</v>
      </c>
      <c r="B336" s="241" t="s">
        <v>1726</v>
      </c>
      <c r="C336" s="232" t="s">
        <v>100</v>
      </c>
      <c r="D336" s="232" t="s">
        <v>502</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2038</v>
      </c>
      <c r="B337" s="241" t="s">
        <v>1726</v>
      </c>
      <c r="C337" s="232" t="s">
        <v>100</v>
      </c>
      <c r="D337" s="244" t="s">
        <v>490</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2038</v>
      </c>
      <c r="B338" s="241" t="s">
        <v>1726</v>
      </c>
      <c r="C338" s="232" t="s">
        <v>839</v>
      </c>
      <c r="D338" s="232" t="s">
        <v>493</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2038</v>
      </c>
      <c r="B339" s="241" t="s">
        <v>1726</v>
      </c>
      <c r="C339" s="232" t="s">
        <v>839</v>
      </c>
      <c r="D339" s="232" t="s">
        <v>501</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2038</v>
      </c>
      <c r="B340" s="241" t="s">
        <v>1726</v>
      </c>
      <c r="C340" s="232" t="s">
        <v>839</v>
      </c>
      <c r="D340" s="232" t="s">
        <v>502</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2038</v>
      </c>
      <c r="B341" s="241" t="s">
        <v>1726</v>
      </c>
      <c r="C341" s="232" t="s">
        <v>839</v>
      </c>
      <c r="D341" s="244" t="s">
        <v>490</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2038</v>
      </c>
      <c r="B342" s="241" t="s">
        <v>1726</v>
      </c>
      <c r="C342" s="232" t="s">
        <v>4</v>
      </c>
      <c r="D342" s="232" t="s">
        <v>493</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2038</v>
      </c>
      <c r="B343" s="241" t="s">
        <v>1726</v>
      </c>
      <c r="C343" s="232" t="s">
        <v>4</v>
      </c>
      <c r="D343" s="232" t="s">
        <v>501</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2038</v>
      </c>
      <c r="B344" s="241" t="s">
        <v>1726</v>
      </c>
      <c r="C344" s="232" t="s">
        <v>4</v>
      </c>
      <c r="D344" s="232" t="s">
        <v>502</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2038</v>
      </c>
      <c r="B345" s="241" t="s">
        <v>1726</v>
      </c>
      <c r="C345" s="232" t="s">
        <v>4</v>
      </c>
      <c r="D345" s="244" t="s">
        <v>490</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2038</v>
      </c>
      <c r="B346" s="241" t="s">
        <v>1726</v>
      </c>
      <c r="C346" s="232" t="s">
        <v>9</v>
      </c>
      <c r="D346" s="232" t="s">
        <v>493</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2038</v>
      </c>
      <c r="B347" s="241" t="s">
        <v>1726</v>
      </c>
      <c r="C347" s="232" t="s">
        <v>9</v>
      </c>
      <c r="D347" s="232" t="s">
        <v>501</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2038</v>
      </c>
      <c r="B348" s="241" t="s">
        <v>1726</v>
      </c>
      <c r="C348" s="232" t="s">
        <v>9</v>
      </c>
      <c r="D348" s="232" t="s">
        <v>502</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2038</v>
      </c>
      <c r="B349" s="241" t="s">
        <v>1726</v>
      </c>
      <c r="C349" s="232" t="s">
        <v>9</v>
      </c>
      <c r="D349" s="232" t="s">
        <v>490</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2039</v>
      </c>
      <c r="B350" s="241" t="s">
        <v>1725</v>
      </c>
      <c r="C350" s="232" t="s">
        <v>100</v>
      </c>
      <c r="D350" s="232" t="s">
        <v>493</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2039</v>
      </c>
      <c r="B351" s="241" t="s">
        <v>1725</v>
      </c>
      <c r="C351" s="232" t="s">
        <v>100</v>
      </c>
      <c r="D351" s="232" t="s">
        <v>501</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2039</v>
      </c>
      <c r="B352" s="241" t="s">
        <v>1725</v>
      </c>
      <c r="C352" s="232" t="s">
        <v>100</v>
      </c>
      <c r="D352" s="232" t="s">
        <v>502</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2039</v>
      </c>
      <c r="B353" s="241" t="s">
        <v>1725</v>
      </c>
      <c r="C353" s="232" t="s">
        <v>100</v>
      </c>
      <c r="D353" s="244" t="s">
        <v>490</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2039</v>
      </c>
      <c r="B354" s="241" t="s">
        <v>1725</v>
      </c>
      <c r="C354" s="232" t="s">
        <v>839</v>
      </c>
      <c r="D354" s="232" t="s">
        <v>493</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2039</v>
      </c>
      <c r="B355" s="241" t="s">
        <v>1725</v>
      </c>
      <c r="C355" s="232" t="s">
        <v>839</v>
      </c>
      <c r="D355" s="232" t="s">
        <v>501</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2039</v>
      </c>
      <c r="B356" s="241" t="s">
        <v>1725</v>
      </c>
      <c r="C356" s="232" t="s">
        <v>839</v>
      </c>
      <c r="D356" s="232" t="s">
        <v>502</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2039</v>
      </c>
      <c r="B357" s="241" t="s">
        <v>1725</v>
      </c>
      <c r="C357" s="232" t="s">
        <v>839</v>
      </c>
      <c r="D357" s="244" t="s">
        <v>490</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2039</v>
      </c>
      <c r="B358" s="241" t="s">
        <v>1725</v>
      </c>
      <c r="C358" s="232" t="s">
        <v>4</v>
      </c>
      <c r="D358" s="232" t="s">
        <v>493</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2039</v>
      </c>
      <c r="B359" s="241" t="s">
        <v>1725</v>
      </c>
      <c r="C359" s="232" t="s">
        <v>4</v>
      </c>
      <c r="D359" s="232" t="s">
        <v>501</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2039</v>
      </c>
      <c r="B360" s="241" t="s">
        <v>1725</v>
      </c>
      <c r="C360" s="232" t="s">
        <v>4</v>
      </c>
      <c r="D360" s="232" t="s">
        <v>502</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2039</v>
      </c>
      <c r="B361" s="241" t="s">
        <v>1725</v>
      </c>
      <c r="C361" s="232" t="s">
        <v>4</v>
      </c>
      <c r="D361" s="244" t="s">
        <v>490</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2039</v>
      </c>
      <c r="B362" s="241" t="s">
        <v>1725</v>
      </c>
      <c r="C362" s="232" t="s">
        <v>9</v>
      </c>
      <c r="D362" s="232" t="s">
        <v>493</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2039</v>
      </c>
      <c r="B363" s="241" t="s">
        <v>1725</v>
      </c>
      <c r="C363" s="232" t="s">
        <v>9</v>
      </c>
      <c r="D363" s="232" t="s">
        <v>501</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2039</v>
      </c>
      <c r="B364" s="241" t="s">
        <v>1725</v>
      </c>
      <c r="C364" s="232" t="s">
        <v>9</v>
      </c>
      <c r="D364" s="232" t="s">
        <v>502</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2039</v>
      </c>
      <c r="B365" s="241" t="s">
        <v>1725</v>
      </c>
      <c r="C365" s="232" t="s">
        <v>9</v>
      </c>
      <c r="D365" s="232" t="s">
        <v>490</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2042</v>
      </c>
      <c r="B366" s="241" t="s">
        <v>1727</v>
      </c>
      <c r="C366" s="232" t="s">
        <v>100</v>
      </c>
      <c r="D366" s="232" t="s">
        <v>493</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2042</v>
      </c>
      <c r="B367" s="241" t="s">
        <v>1727</v>
      </c>
      <c r="C367" s="232" t="s">
        <v>100</v>
      </c>
      <c r="D367" s="232" t="s">
        <v>501</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2042</v>
      </c>
      <c r="B368" s="241" t="s">
        <v>1727</v>
      </c>
      <c r="C368" s="232" t="s">
        <v>100</v>
      </c>
      <c r="D368" s="232" t="s">
        <v>502</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2042</v>
      </c>
      <c r="B369" s="241" t="s">
        <v>1727</v>
      </c>
      <c r="C369" s="232" t="s">
        <v>100</v>
      </c>
      <c r="D369" s="244" t="s">
        <v>490</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2042</v>
      </c>
      <c r="B370" s="241" t="s">
        <v>1727</v>
      </c>
      <c r="C370" s="232" t="s">
        <v>839</v>
      </c>
      <c r="D370" s="232" t="s">
        <v>493</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2042</v>
      </c>
      <c r="B371" s="241" t="s">
        <v>1727</v>
      </c>
      <c r="C371" s="232" t="s">
        <v>839</v>
      </c>
      <c r="D371" s="232" t="s">
        <v>501</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2042</v>
      </c>
      <c r="B372" s="241" t="s">
        <v>1727</v>
      </c>
      <c r="C372" s="232" t="s">
        <v>839</v>
      </c>
      <c r="D372" s="232" t="s">
        <v>502</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2042</v>
      </c>
      <c r="B373" s="241" t="s">
        <v>1727</v>
      </c>
      <c r="C373" s="232" t="s">
        <v>839</v>
      </c>
      <c r="D373" s="244" t="s">
        <v>490</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2042</v>
      </c>
      <c r="B374" s="241" t="s">
        <v>1727</v>
      </c>
      <c r="C374" s="232" t="s">
        <v>4</v>
      </c>
      <c r="D374" s="232" t="s">
        <v>493</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2042</v>
      </c>
      <c r="B375" s="241" t="s">
        <v>1727</v>
      </c>
      <c r="C375" s="232" t="s">
        <v>4</v>
      </c>
      <c r="D375" s="232" t="s">
        <v>501</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2042</v>
      </c>
      <c r="B376" s="241" t="s">
        <v>1727</v>
      </c>
      <c r="C376" s="232" t="s">
        <v>4</v>
      </c>
      <c r="D376" s="232" t="s">
        <v>502</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2042</v>
      </c>
      <c r="B377" s="241" t="s">
        <v>1727</v>
      </c>
      <c r="C377" s="232" t="s">
        <v>4</v>
      </c>
      <c r="D377" s="244" t="s">
        <v>490</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2042</v>
      </c>
      <c r="B378" s="241" t="s">
        <v>1727</v>
      </c>
      <c r="C378" s="232" t="s">
        <v>9</v>
      </c>
      <c r="D378" s="232" t="s">
        <v>493</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2042</v>
      </c>
      <c r="B379" s="241" t="s">
        <v>1727</v>
      </c>
      <c r="C379" s="232" t="s">
        <v>9</v>
      </c>
      <c r="D379" s="232" t="s">
        <v>501</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2042</v>
      </c>
      <c r="B380" s="241" t="s">
        <v>1727</v>
      </c>
      <c r="C380" s="232" t="s">
        <v>9</v>
      </c>
      <c r="D380" s="232" t="s">
        <v>502</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2042</v>
      </c>
      <c r="B381" s="241" t="s">
        <v>1727</v>
      </c>
      <c r="C381" s="232" t="s">
        <v>9</v>
      </c>
      <c r="D381" s="232" t="s">
        <v>490</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2045</v>
      </c>
      <c r="B382" s="241" t="s">
        <v>1723</v>
      </c>
      <c r="C382" s="232" t="s">
        <v>100</v>
      </c>
      <c r="D382" s="232" t="s">
        <v>493</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2045</v>
      </c>
      <c r="B383" s="241" t="s">
        <v>1723</v>
      </c>
      <c r="C383" s="232" t="s">
        <v>100</v>
      </c>
      <c r="D383" s="232" t="s">
        <v>501</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2045</v>
      </c>
      <c r="B384" s="241" t="s">
        <v>1723</v>
      </c>
      <c r="C384" s="232" t="s">
        <v>100</v>
      </c>
      <c r="D384" s="232" t="s">
        <v>502</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2045</v>
      </c>
      <c r="B385" s="241" t="s">
        <v>1723</v>
      </c>
      <c r="C385" s="232" t="s">
        <v>100</v>
      </c>
      <c r="D385" s="244" t="s">
        <v>490</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2045</v>
      </c>
      <c r="B386" s="241" t="s">
        <v>1723</v>
      </c>
      <c r="C386" s="232" t="s">
        <v>839</v>
      </c>
      <c r="D386" s="232" t="s">
        <v>493</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2045</v>
      </c>
      <c r="B387" s="241" t="s">
        <v>1723</v>
      </c>
      <c r="C387" s="232" t="s">
        <v>839</v>
      </c>
      <c r="D387" s="232" t="s">
        <v>501</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2045</v>
      </c>
      <c r="B388" s="241" t="s">
        <v>1723</v>
      </c>
      <c r="C388" s="232" t="s">
        <v>839</v>
      </c>
      <c r="D388" s="232" t="s">
        <v>502</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2045</v>
      </c>
      <c r="B389" s="241" t="s">
        <v>1723</v>
      </c>
      <c r="C389" s="232" t="s">
        <v>839</v>
      </c>
      <c r="D389" s="244" t="s">
        <v>490</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2045</v>
      </c>
      <c r="B390" s="241" t="s">
        <v>1723</v>
      </c>
      <c r="C390" s="232" t="s">
        <v>4</v>
      </c>
      <c r="D390" s="232" t="s">
        <v>493</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2045</v>
      </c>
      <c r="B391" s="241" t="s">
        <v>1723</v>
      </c>
      <c r="C391" s="232" t="s">
        <v>4</v>
      </c>
      <c r="D391" s="232" t="s">
        <v>501</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2045</v>
      </c>
      <c r="B392" s="241" t="s">
        <v>1723</v>
      </c>
      <c r="C392" s="232" t="s">
        <v>4</v>
      </c>
      <c r="D392" s="232" t="s">
        <v>502</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2045</v>
      </c>
      <c r="B393" s="241" t="s">
        <v>1723</v>
      </c>
      <c r="C393" s="232" t="s">
        <v>4</v>
      </c>
      <c r="D393" s="244" t="s">
        <v>490</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2045</v>
      </c>
      <c r="B394" s="241" t="s">
        <v>1723</v>
      </c>
      <c r="C394" s="232" t="s">
        <v>9</v>
      </c>
      <c r="D394" s="232" t="s">
        <v>493</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2045</v>
      </c>
      <c r="B395" s="241" t="s">
        <v>1723</v>
      </c>
      <c r="C395" s="232" t="s">
        <v>9</v>
      </c>
      <c r="D395" s="232" t="s">
        <v>501</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2045</v>
      </c>
      <c r="B396" s="241" t="s">
        <v>1723</v>
      </c>
      <c r="C396" s="232" t="s">
        <v>9</v>
      </c>
      <c r="D396" s="232" t="s">
        <v>502</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2045</v>
      </c>
      <c r="B397" s="241" t="s">
        <v>1723</v>
      </c>
      <c r="C397" s="232" t="s">
        <v>9</v>
      </c>
      <c r="D397" s="232" t="s">
        <v>490</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2048</v>
      </c>
      <c r="B398" s="241" t="s">
        <v>1722</v>
      </c>
      <c r="C398" s="232" t="s">
        <v>100</v>
      </c>
      <c r="D398" s="232" t="s">
        <v>493</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2048</v>
      </c>
      <c r="B399" s="241" t="s">
        <v>1722</v>
      </c>
      <c r="C399" s="232" t="s">
        <v>100</v>
      </c>
      <c r="D399" s="232" t="s">
        <v>501</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2048</v>
      </c>
      <c r="B400" s="241" t="s">
        <v>1722</v>
      </c>
      <c r="C400" s="232" t="s">
        <v>100</v>
      </c>
      <c r="D400" s="232" t="s">
        <v>502</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2048</v>
      </c>
      <c r="B401" s="241" t="s">
        <v>1722</v>
      </c>
      <c r="C401" s="232" t="s">
        <v>100</v>
      </c>
      <c r="D401" s="244" t="s">
        <v>490</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2048</v>
      </c>
      <c r="B402" s="241" t="s">
        <v>1722</v>
      </c>
      <c r="C402" s="232" t="s">
        <v>839</v>
      </c>
      <c r="D402" s="232" t="s">
        <v>493</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2048</v>
      </c>
      <c r="B403" s="241" t="s">
        <v>1722</v>
      </c>
      <c r="C403" s="232" t="s">
        <v>839</v>
      </c>
      <c r="D403" s="232" t="s">
        <v>501</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2048</v>
      </c>
      <c r="B404" s="241" t="s">
        <v>1722</v>
      </c>
      <c r="C404" s="232" t="s">
        <v>839</v>
      </c>
      <c r="D404" s="232" t="s">
        <v>502</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2048</v>
      </c>
      <c r="B405" s="241" t="s">
        <v>1722</v>
      </c>
      <c r="C405" s="232" t="s">
        <v>839</v>
      </c>
      <c r="D405" s="244" t="s">
        <v>490</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2048</v>
      </c>
      <c r="B406" s="241" t="s">
        <v>1722</v>
      </c>
      <c r="C406" s="232" t="s">
        <v>4</v>
      </c>
      <c r="D406" s="232" t="s">
        <v>493</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2048</v>
      </c>
      <c r="B407" s="241" t="s">
        <v>1722</v>
      </c>
      <c r="C407" s="232" t="s">
        <v>4</v>
      </c>
      <c r="D407" s="232" t="s">
        <v>501</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2048</v>
      </c>
      <c r="B408" s="241" t="s">
        <v>1722</v>
      </c>
      <c r="C408" s="232" t="s">
        <v>4</v>
      </c>
      <c r="D408" s="232" t="s">
        <v>502</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2048</v>
      </c>
      <c r="B409" s="241" t="s">
        <v>1722</v>
      </c>
      <c r="C409" s="232" t="s">
        <v>4</v>
      </c>
      <c r="D409" s="244" t="s">
        <v>490</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2048</v>
      </c>
      <c r="B410" s="241" t="s">
        <v>1722</v>
      </c>
      <c r="C410" s="232" t="s">
        <v>9</v>
      </c>
      <c r="D410" s="232" t="s">
        <v>493</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2048</v>
      </c>
      <c r="B411" s="241" t="s">
        <v>1722</v>
      </c>
      <c r="C411" s="232" t="s">
        <v>9</v>
      </c>
      <c r="D411" s="232" t="s">
        <v>501</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2048</v>
      </c>
      <c r="B412" s="241" t="s">
        <v>1722</v>
      </c>
      <c r="C412" s="232" t="s">
        <v>9</v>
      </c>
      <c r="D412" s="232" t="s">
        <v>502</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2048</v>
      </c>
      <c r="B413" s="241" t="s">
        <v>1722</v>
      </c>
      <c r="C413" s="232" t="s">
        <v>9</v>
      </c>
      <c r="D413" s="232" t="s">
        <v>490</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2049</v>
      </c>
      <c r="B414" s="241" t="s">
        <v>1721</v>
      </c>
      <c r="C414" s="232" t="s">
        <v>100</v>
      </c>
      <c r="D414" s="232" t="s">
        <v>493</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2049</v>
      </c>
      <c r="B415" s="241" t="s">
        <v>1721</v>
      </c>
      <c r="C415" s="232" t="s">
        <v>100</v>
      </c>
      <c r="D415" s="232" t="s">
        <v>501</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2049</v>
      </c>
      <c r="B416" s="241" t="s">
        <v>1721</v>
      </c>
      <c r="C416" s="232" t="s">
        <v>100</v>
      </c>
      <c r="D416" s="232" t="s">
        <v>502</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2049</v>
      </c>
      <c r="B417" s="241" t="s">
        <v>1721</v>
      </c>
      <c r="C417" s="232" t="s">
        <v>100</v>
      </c>
      <c r="D417" s="244" t="s">
        <v>490</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2049</v>
      </c>
      <c r="B418" s="241" t="s">
        <v>1721</v>
      </c>
      <c r="C418" s="232" t="s">
        <v>839</v>
      </c>
      <c r="D418" s="232" t="s">
        <v>493</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2049</v>
      </c>
      <c r="B419" s="241" t="s">
        <v>1721</v>
      </c>
      <c r="C419" s="232" t="s">
        <v>839</v>
      </c>
      <c r="D419" s="232" t="s">
        <v>501</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2049</v>
      </c>
      <c r="B420" s="241" t="s">
        <v>1721</v>
      </c>
      <c r="C420" s="232" t="s">
        <v>839</v>
      </c>
      <c r="D420" s="232" t="s">
        <v>502</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2049</v>
      </c>
      <c r="B421" s="241" t="s">
        <v>1721</v>
      </c>
      <c r="C421" s="232" t="s">
        <v>839</v>
      </c>
      <c r="D421" s="244" t="s">
        <v>490</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2049</v>
      </c>
      <c r="B422" s="241" t="s">
        <v>1721</v>
      </c>
      <c r="C422" s="232" t="s">
        <v>4</v>
      </c>
      <c r="D422" s="232" t="s">
        <v>493</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2049</v>
      </c>
      <c r="B423" s="241" t="s">
        <v>1721</v>
      </c>
      <c r="C423" s="232" t="s">
        <v>4</v>
      </c>
      <c r="D423" s="232" t="s">
        <v>501</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2049</v>
      </c>
      <c r="B424" s="241" t="s">
        <v>1721</v>
      </c>
      <c r="C424" s="232" t="s">
        <v>4</v>
      </c>
      <c r="D424" s="232" t="s">
        <v>502</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2049</v>
      </c>
      <c r="B425" s="241" t="s">
        <v>1721</v>
      </c>
      <c r="C425" s="232" t="s">
        <v>4</v>
      </c>
      <c r="D425" s="244" t="s">
        <v>490</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2049</v>
      </c>
      <c r="B426" s="241" t="s">
        <v>1721</v>
      </c>
      <c r="C426" s="232" t="s">
        <v>9</v>
      </c>
      <c r="D426" s="232" t="s">
        <v>493</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2049</v>
      </c>
      <c r="B427" s="241" t="s">
        <v>1721</v>
      </c>
      <c r="C427" s="232" t="s">
        <v>9</v>
      </c>
      <c r="D427" s="232" t="s">
        <v>501</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2049</v>
      </c>
      <c r="B428" s="241" t="s">
        <v>1721</v>
      </c>
      <c r="C428" s="232" t="s">
        <v>9</v>
      </c>
      <c r="D428" s="232" t="s">
        <v>502</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2049</v>
      </c>
      <c r="B429" s="241" t="s">
        <v>1721</v>
      </c>
      <c r="C429" s="232" t="s">
        <v>9</v>
      </c>
      <c r="D429" s="232" t="s">
        <v>490</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2058</v>
      </c>
      <c r="B430" s="241" t="s">
        <v>1720</v>
      </c>
      <c r="C430" s="232" t="s">
        <v>100</v>
      </c>
      <c r="D430" s="232" t="s">
        <v>493</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2058</v>
      </c>
      <c r="B431" s="241" t="s">
        <v>1720</v>
      </c>
      <c r="C431" s="232" t="s">
        <v>100</v>
      </c>
      <c r="D431" s="232" t="s">
        <v>501</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2058</v>
      </c>
      <c r="B432" s="241" t="s">
        <v>1720</v>
      </c>
      <c r="C432" s="232" t="s">
        <v>100</v>
      </c>
      <c r="D432" s="232" t="s">
        <v>502</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2058</v>
      </c>
      <c r="B433" s="241" t="s">
        <v>1720</v>
      </c>
      <c r="C433" s="232" t="s">
        <v>100</v>
      </c>
      <c r="D433" s="244" t="s">
        <v>490</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2058</v>
      </c>
      <c r="B434" s="241" t="s">
        <v>1720</v>
      </c>
      <c r="C434" s="232" t="s">
        <v>839</v>
      </c>
      <c r="D434" s="232" t="s">
        <v>493</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2058</v>
      </c>
      <c r="B435" s="241" t="s">
        <v>1720</v>
      </c>
      <c r="C435" s="232" t="s">
        <v>839</v>
      </c>
      <c r="D435" s="232" t="s">
        <v>501</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2058</v>
      </c>
      <c r="B436" s="241" t="s">
        <v>1720</v>
      </c>
      <c r="C436" s="232" t="s">
        <v>839</v>
      </c>
      <c r="D436" s="232" t="s">
        <v>502</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2058</v>
      </c>
      <c r="B437" s="241" t="s">
        <v>1720</v>
      </c>
      <c r="C437" s="232" t="s">
        <v>839</v>
      </c>
      <c r="D437" s="244" t="s">
        <v>490</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2058</v>
      </c>
      <c r="B438" s="241" t="s">
        <v>1720</v>
      </c>
      <c r="C438" s="232" t="s">
        <v>4</v>
      </c>
      <c r="D438" s="232" t="s">
        <v>493</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2058</v>
      </c>
      <c r="B439" s="241" t="s">
        <v>1720</v>
      </c>
      <c r="C439" s="232" t="s">
        <v>4</v>
      </c>
      <c r="D439" s="232" t="s">
        <v>501</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2058</v>
      </c>
      <c r="B440" s="241" t="s">
        <v>1720</v>
      </c>
      <c r="C440" s="232" t="s">
        <v>4</v>
      </c>
      <c r="D440" s="232" t="s">
        <v>502</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2058</v>
      </c>
      <c r="B441" s="241" t="s">
        <v>1720</v>
      </c>
      <c r="C441" s="232" t="s">
        <v>4</v>
      </c>
      <c r="D441" s="244" t="s">
        <v>490</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2058</v>
      </c>
      <c r="B442" s="241" t="s">
        <v>1720</v>
      </c>
      <c r="C442" s="232" t="s">
        <v>9</v>
      </c>
      <c r="D442" s="232" t="s">
        <v>493</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2058</v>
      </c>
      <c r="B443" s="241" t="s">
        <v>1720</v>
      </c>
      <c r="C443" s="232" t="s">
        <v>9</v>
      </c>
      <c r="D443" s="232" t="s">
        <v>501</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2058</v>
      </c>
      <c r="B444" s="241" t="s">
        <v>1720</v>
      </c>
      <c r="C444" s="232" t="s">
        <v>9</v>
      </c>
      <c r="D444" s="232" t="s">
        <v>502</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2058</v>
      </c>
      <c r="B445" s="241" t="s">
        <v>1720</v>
      </c>
      <c r="C445" s="232" t="s">
        <v>9</v>
      </c>
      <c r="D445" s="232" t="s">
        <v>490</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2063</v>
      </c>
      <c r="B446" s="241" t="s">
        <v>1719</v>
      </c>
      <c r="C446" s="232" t="s">
        <v>100</v>
      </c>
      <c r="D446" s="232" t="s">
        <v>493</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2063</v>
      </c>
      <c r="B447" s="241" t="s">
        <v>1719</v>
      </c>
      <c r="C447" s="232" t="s">
        <v>100</v>
      </c>
      <c r="D447" s="232" t="s">
        <v>501</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2063</v>
      </c>
      <c r="B448" s="241" t="s">
        <v>1719</v>
      </c>
      <c r="C448" s="232" t="s">
        <v>100</v>
      </c>
      <c r="D448" s="232" t="s">
        <v>502</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2063</v>
      </c>
      <c r="B449" s="241" t="s">
        <v>1719</v>
      </c>
      <c r="C449" s="232" t="s">
        <v>100</v>
      </c>
      <c r="D449" s="244" t="s">
        <v>490</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2063</v>
      </c>
      <c r="B450" s="241" t="s">
        <v>1719</v>
      </c>
      <c r="C450" s="232" t="s">
        <v>839</v>
      </c>
      <c r="D450" s="232" t="s">
        <v>493</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2063</v>
      </c>
      <c r="B451" s="241" t="s">
        <v>1719</v>
      </c>
      <c r="C451" s="232" t="s">
        <v>839</v>
      </c>
      <c r="D451" s="232" t="s">
        <v>501</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2063</v>
      </c>
      <c r="B452" s="241" t="s">
        <v>1719</v>
      </c>
      <c r="C452" s="232" t="s">
        <v>839</v>
      </c>
      <c r="D452" s="232" t="s">
        <v>502</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2063</v>
      </c>
      <c r="B453" s="241" t="s">
        <v>1719</v>
      </c>
      <c r="C453" s="232" t="s">
        <v>839</v>
      </c>
      <c r="D453" s="244" t="s">
        <v>490</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2063</v>
      </c>
      <c r="B454" s="241" t="s">
        <v>1719</v>
      </c>
      <c r="C454" s="232" t="s">
        <v>4</v>
      </c>
      <c r="D454" s="232" t="s">
        <v>493</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2063</v>
      </c>
      <c r="B455" s="241" t="s">
        <v>1719</v>
      </c>
      <c r="C455" s="232" t="s">
        <v>4</v>
      </c>
      <c r="D455" s="232" t="s">
        <v>501</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2063</v>
      </c>
      <c r="B456" s="241" t="s">
        <v>1719</v>
      </c>
      <c r="C456" s="232" t="s">
        <v>4</v>
      </c>
      <c r="D456" s="232" t="s">
        <v>502</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2063</v>
      </c>
      <c r="B457" s="241" t="s">
        <v>1719</v>
      </c>
      <c r="C457" s="232" t="s">
        <v>4</v>
      </c>
      <c r="D457" s="244" t="s">
        <v>490</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2063</v>
      </c>
      <c r="B458" s="241" t="s">
        <v>1719</v>
      </c>
      <c r="C458" s="232" t="s">
        <v>9</v>
      </c>
      <c r="D458" s="232" t="s">
        <v>493</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2063</v>
      </c>
      <c r="B459" s="241" t="s">
        <v>1719</v>
      </c>
      <c r="C459" s="232" t="s">
        <v>9</v>
      </c>
      <c r="D459" s="232" t="s">
        <v>501</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2063</v>
      </c>
      <c r="B460" s="241" t="s">
        <v>1719</v>
      </c>
      <c r="C460" s="232" t="s">
        <v>9</v>
      </c>
      <c r="D460" s="232" t="s">
        <v>502</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2063</v>
      </c>
      <c r="B461" s="241" t="s">
        <v>1719</v>
      </c>
      <c r="C461" s="232" t="s">
        <v>9</v>
      </c>
      <c r="D461" s="232" t="s">
        <v>490</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2068</v>
      </c>
      <c r="B462" s="241" t="s">
        <v>1718</v>
      </c>
      <c r="C462" s="232" t="s">
        <v>100</v>
      </c>
      <c r="D462" s="232" t="s">
        <v>493</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2068</v>
      </c>
      <c r="B463" s="241" t="s">
        <v>1718</v>
      </c>
      <c r="C463" s="232" t="s">
        <v>100</v>
      </c>
      <c r="D463" s="232" t="s">
        <v>501</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2068</v>
      </c>
      <c r="B464" s="241" t="s">
        <v>1718</v>
      </c>
      <c r="C464" s="232" t="s">
        <v>100</v>
      </c>
      <c r="D464" s="232" t="s">
        <v>502</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2068</v>
      </c>
      <c r="B465" s="241" t="s">
        <v>1718</v>
      </c>
      <c r="C465" s="232" t="s">
        <v>100</v>
      </c>
      <c r="D465" s="244" t="s">
        <v>490</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2068</v>
      </c>
      <c r="B466" s="241" t="s">
        <v>1718</v>
      </c>
      <c r="C466" s="232" t="s">
        <v>839</v>
      </c>
      <c r="D466" s="232" t="s">
        <v>493</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2068</v>
      </c>
      <c r="B467" s="241" t="s">
        <v>1718</v>
      </c>
      <c r="C467" s="232" t="s">
        <v>839</v>
      </c>
      <c r="D467" s="232" t="s">
        <v>501</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2068</v>
      </c>
      <c r="B468" s="241" t="s">
        <v>1718</v>
      </c>
      <c r="C468" s="232" t="s">
        <v>839</v>
      </c>
      <c r="D468" s="232" t="s">
        <v>502</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2068</v>
      </c>
      <c r="B469" s="241" t="s">
        <v>1718</v>
      </c>
      <c r="C469" s="232" t="s">
        <v>839</v>
      </c>
      <c r="D469" s="244" t="s">
        <v>490</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2068</v>
      </c>
      <c r="B470" s="241" t="s">
        <v>1718</v>
      </c>
      <c r="C470" s="232" t="s">
        <v>4</v>
      </c>
      <c r="D470" s="232" t="s">
        <v>493</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2068</v>
      </c>
      <c r="B471" s="241" t="s">
        <v>1718</v>
      </c>
      <c r="C471" s="232" t="s">
        <v>4</v>
      </c>
      <c r="D471" s="232" t="s">
        <v>501</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2068</v>
      </c>
      <c r="B472" s="241" t="s">
        <v>1718</v>
      </c>
      <c r="C472" s="232" t="s">
        <v>4</v>
      </c>
      <c r="D472" s="232" t="s">
        <v>502</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2068</v>
      </c>
      <c r="B473" s="241" t="s">
        <v>1718</v>
      </c>
      <c r="C473" s="232" t="s">
        <v>4</v>
      </c>
      <c r="D473" s="244" t="s">
        <v>490</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2068</v>
      </c>
      <c r="B474" s="241" t="s">
        <v>1718</v>
      </c>
      <c r="C474" s="232" t="s">
        <v>9</v>
      </c>
      <c r="D474" s="232" t="s">
        <v>493</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2068</v>
      </c>
      <c r="B475" s="241" t="s">
        <v>1718</v>
      </c>
      <c r="C475" s="232" t="s">
        <v>9</v>
      </c>
      <c r="D475" s="232" t="s">
        <v>501</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2068</v>
      </c>
      <c r="B476" s="241" t="s">
        <v>1718</v>
      </c>
      <c r="C476" s="232" t="s">
        <v>9</v>
      </c>
      <c r="D476" s="232" t="s">
        <v>502</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2068</v>
      </c>
      <c r="B477" s="241" t="s">
        <v>1718</v>
      </c>
      <c r="C477" s="232" t="s">
        <v>9</v>
      </c>
      <c r="D477" s="232" t="s">
        <v>490</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1844</v>
      </c>
    </row>
    <row r="2" spans="1:33">
      <c r="A2" s="52" t="s">
        <v>501</v>
      </c>
      <c r="B2" s="52">
        <f>28</f>
        <v>28</v>
      </c>
    </row>
    <row r="3" spans="1:33">
      <c r="A3" s="52" t="s">
        <v>502</v>
      </c>
      <c r="B3" s="52">
        <f>265</f>
        <v>265</v>
      </c>
    </row>
    <row r="10" spans="1:33">
      <c r="A10" s="70" t="s">
        <v>1843</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1842</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1841</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1767</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1758</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1757</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1840</v>
      </c>
    </row>
    <row r="25" spans="1:33">
      <c r="A25" s="52" t="s">
        <v>1770</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1769</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1743</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1839</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1838</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1837</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1836</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1835</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1834</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1833</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1832</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1831</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1830</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1829</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1828</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1827</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1826</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1825</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1824</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1823</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1822</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1821</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1820</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1819</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1818</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1817</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1816</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1815</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1814</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1813</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1812</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1811</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1810</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1809</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1808</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1807</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1806</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1805</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1804</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1803</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1802</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1801</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1800</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1799</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1798</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1797</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1796</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1795</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1794</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1793</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1792</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1791</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1790</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1789</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1788</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1787</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1786</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1785</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1784</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1783</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1782</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1781</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1780</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1779</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1778</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1777</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1776</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1775</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1774</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1773</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1772</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1771</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1770</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1769</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1768</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1767</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1766</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1765</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1764</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1763</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1762</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1761</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1760</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1759</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1758</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1757</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1756</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1755</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1754</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1753</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1752</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1751</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1750</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1749</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1748</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1747</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1746</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1745</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1744</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1743</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1742</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1" t="s">
        <v>11</v>
      </c>
      <c r="B1" s="251"/>
      <c r="C1" s="251"/>
      <c r="D1" s="251"/>
      <c r="E1" s="251"/>
    </row>
    <row r="2" spans="1:5">
      <c r="A2" s="252" t="s">
        <v>171</v>
      </c>
      <c r="B2" s="252"/>
      <c r="C2" s="252"/>
      <c r="D2" s="252"/>
      <c r="E2" s="252"/>
    </row>
    <row r="19" spans="1:5">
      <c r="A19" s="52" t="s">
        <v>172</v>
      </c>
    </row>
    <row r="20" spans="1:5">
      <c r="A20" s="52">
        <v>155400</v>
      </c>
      <c r="B20" s="52" t="s">
        <v>173</v>
      </c>
    </row>
    <row r="21" spans="1:5">
      <c r="A21" s="252" t="s">
        <v>174</v>
      </c>
      <c r="B21" s="252"/>
      <c r="C21" s="252"/>
      <c r="D21" s="252"/>
      <c r="E21" s="252"/>
    </row>
    <row r="38" spans="1:5">
      <c r="A38" s="52" t="s">
        <v>172</v>
      </c>
    </row>
    <row r="39" spans="1:5">
      <c r="A39" s="52">
        <v>100800</v>
      </c>
      <c r="B39" s="52" t="s">
        <v>173</v>
      </c>
    </row>
    <row r="40" spans="1:5">
      <c r="A40" s="252" t="s">
        <v>175</v>
      </c>
      <c r="B40" s="252"/>
      <c r="C40" s="252"/>
      <c r="D40" s="252"/>
      <c r="E40" s="252"/>
    </row>
    <row r="57" spans="1:5" ht="15.75" thickBot="1">
      <c r="A57" s="52" t="s">
        <v>172</v>
      </c>
    </row>
    <row r="58" spans="1:5" ht="15.75" thickBot="1">
      <c r="A58" s="193">
        <v>194000</v>
      </c>
      <c r="B58" s="52" t="s">
        <v>176</v>
      </c>
    </row>
    <row r="60" spans="1:5">
      <c r="A60" s="251" t="s">
        <v>177</v>
      </c>
      <c r="B60" s="251"/>
      <c r="C60" s="251"/>
      <c r="D60" s="251"/>
      <c r="E60" s="251"/>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51" t="s">
        <v>178</v>
      </c>
      <c r="B89" s="251"/>
      <c r="C89" s="251"/>
      <c r="D89" s="251"/>
      <c r="E89" s="251"/>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51" t="s">
        <v>179</v>
      </c>
      <c r="B98" s="251"/>
      <c r="C98" s="251"/>
      <c r="D98" s="251"/>
      <c r="E98" s="251"/>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51" t="s">
        <v>181</v>
      </c>
      <c r="B109" s="251"/>
      <c r="C109" s="251"/>
      <c r="D109" s="251"/>
      <c r="E109" s="251"/>
    </row>
    <row r="110" spans="1:5" ht="15.75" thickBot="1"/>
    <row r="111" spans="1:5" ht="15.75" thickBot="1">
      <c r="A111" s="11">
        <f>A122</f>
        <v>0.20481927710843381</v>
      </c>
      <c r="B111" s="52" t="s">
        <v>386</v>
      </c>
    </row>
    <row r="113" spans="1:12">
      <c r="A113" s="251" t="s">
        <v>180</v>
      </c>
      <c r="B113" s="251"/>
      <c r="C113" s="251"/>
      <c r="D113" s="251"/>
      <c r="E113" s="251"/>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51" t="s">
        <v>387</v>
      </c>
      <c r="B124" s="251"/>
      <c r="C124" s="251"/>
      <c r="D124" s="251"/>
      <c r="E124" s="251"/>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51" t="s">
        <v>107</v>
      </c>
      <c r="B134" s="251"/>
      <c r="C134" s="251"/>
      <c r="D134" s="251"/>
      <c r="E134" s="251"/>
    </row>
    <row r="135" spans="1:12">
      <c r="A135" s="199" t="s">
        <v>406</v>
      </c>
      <c r="B135" s="73"/>
      <c r="C135" s="73"/>
      <c r="D135" s="73"/>
      <c r="E135" s="73"/>
      <c r="F135" s="73"/>
      <c r="G135" s="73"/>
    </row>
    <row r="136" spans="1:12" ht="15.75">
      <c r="A136" s="13"/>
      <c r="B136" s="248" t="s">
        <v>407</v>
      </c>
      <c r="C136" s="249"/>
      <c r="D136" s="249"/>
      <c r="E136" s="250"/>
      <c r="F136" s="73"/>
      <c r="G136" s="73"/>
    </row>
    <row r="137" spans="1:12" ht="15.75">
      <c r="A137" s="14"/>
      <c r="B137" s="248" t="s">
        <v>408</v>
      </c>
      <c r="C137" s="250"/>
      <c r="D137" s="248" t="s">
        <v>409</v>
      </c>
      <c r="E137" s="250"/>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51" t="s">
        <v>184</v>
      </c>
      <c r="B165" s="251"/>
      <c r="C165" s="251"/>
      <c r="D165" s="251"/>
      <c r="E165" s="251"/>
    </row>
    <row r="166" spans="1:7" ht="15.75" thickBot="1">
      <c r="A166" s="52" t="s">
        <v>185</v>
      </c>
      <c r="B166" s="196">
        <v>0.4</v>
      </c>
    </row>
    <row r="167" spans="1:7" ht="15.75" thickBot="1">
      <c r="A167" s="52" t="s">
        <v>186</v>
      </c>
      <c r="B167" s="17">
        <f>(1+B166)^(1/(2020-2010))-1</f>
        <v>3.4219694129380196E-2</v>
      </c>
    </row>
    <row r="168" spans="1:7">
      <c r="B168" s="18"/>
    </row>
    <row r="169" spans="1:7">
      <c r="A169" s="251" t="s">
        <v>395</v>
      </c>
      <c r="B169" s="251"/>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51" t="s">
        <v>193</v>
      </c>
      <c r="B174" s="251"/>
      <c r="C174" s="251"/>
      <c r="D174" s="251"/>
      <c r="E174" s="251"/>
    </row>
    <row r="175" spans="1:7" ht="15.75" thickBot="1">
      <c r="A175" s="52" t="s">
        <v>405</v>
      </c>
      <c r="B175" s="18">
        <v>0.1246</v>
      </c>
    </row>
    <row r="176" spans="1:7" ht="15.75" thickBot="1">
      <c r="A176" s="52" t="s">
        <v>400</v>
      </c>
      <c r="B176" s="17">
        <f>1-B175</f>
        <v>0.87539999999999996</v>
      </c>
    </row>
    <row r="178" spans="1:5">
      <c r="A178" s="251" t="s">
        <v>187</v>
      </c>
      <c r="B178" s="251"/>
      <c r="C178" s="251"/>
      <c r="D178" s="251"/>
      <c r="E178" s="251"/>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51" t="s">
        <v>189</v>
      </c>
      <c r="B183" s="251"/>
      <c r="C183" s="251"/>
      <c r="D183" s="251"/>
      <c r="E183" s="251"/>
    </row>
    <row r="184" spans="1:5">
      <c r="A184" s="52" t="s">
        <v>508</v>
      </c>
      <c r="B184" s="212">
        <v>1.2E-2</v>
      </c>
    </row>
    <row r="185" spans="1:5">
      <c r="A185" s="52" t="s">
        <v>509</v>
      </c>
      <c r="B185" s="212">
        <v>2.4E-2</v>
      </c>
    </row>
    <row r="186" spans="1:5">
      <c r="A186" s="52" t="s">
        <v>510</v>
      </c>
      <c r="B186" s="52">
        <f>2050-2018+1</f>
        <v>33</v>
      </c>
    </row>
    <row r="187" spans="1:5">
      <c r="A187" s="52" t="s">
        <v>511</v>
      </c>
      <c r="B187" s="10">
        <f>(1-B184)^B186</f>
        <v>0.67139665221009714</v>
      </c>
    </row>
    <row r="188" spans="1:5" ht="15.75" thickBot="1">
      <c r="A188" s="52" t="s">
        <v>512</v>
      </c>
      <c r="B188" s="10">
        <f>(1-B185)^B186</f>
        <v>0.44858421050781644</v>
      </c>
    </row>
    <row r="189" spans="1:5" ht="15.75" thickBot="1">
      <c r="A189" s="52" t="s">
        <v>513</v>
      </c>
      <c r="B189" s="11">
        <f>(B187-B188)/B187</f>
        <v>0.33186409400289502</v>
      </c>
    </row>
    <row r="191" spans="1:5">
      <c r="A191" s="251" t="s">
        <v>203</v>
      </c>
      <c r="B191" s="251"/>
      <c r="C191" s="251"/>
      <c r="D191" s="251"/>
      <c r="E191" s="251"/>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1845</v>
      </c>
    </row>
    <row r="201" spans="1:9">
      <c r="A201" s="214" t="s">
        <v>1863</v>
      </c>
      <c r="B201" s="253" t="s">
        <v>1864</v>
      </c>
      <c r="C201" s="253"/>
      <c r="D201" s="253"/>
      <c r="E201" s="253"/>
      <c r="F201" s="253"/>
      <c r="G201" s="253"/>
      <c r="H201" s="253"/>
      <c r="I201" s="253"/>
    </row>
    <row r="202" spans="1:9">
      <c r="A202" s="45" t="s">
        <v>1865</v>
      </c>
      <c r="B202" s="45" t="s">
        <v>1866</v>
      </c>
      <c r="C202" s="45" t="s">
        <v>1867</v>
      </c>
      <c r="D202" s="45" t="s">
        <v>1868</v>
      </c>
      <c r="E202" s="45" t="s">
        <v>700</v>
      </c>
      <c r="F202" s="45" t="s">
        <v>92</v>
      </c>
      <c r="G202" s="45" t="s">
        <v>1869</v>
      </c>
      <c r="H202" s="45" t="s">
        <v>1870</v>
      </c>
      <c r="I202" s="45" t="s">
        <v>1871</v>
      </c>
    </row>
    <row r="203" spans="1:9">
      <c r="A203" s="45" t="s">
        <v>1872</v>
      </c>
      <c r="B203" s="52">
        <v>0</v>
      </c>
      <c r="C203" s="52">
        <v>6</v>
      </c>
      <c r="D203" s="52">
        <v>9</v>
      </c>
      <c r="E203" s="52">
        <v>25</v>
      </c>
      <c r="F203" s="52">
        <v>21</v>
      </c>
      <c r="G203" s="52">
        <v>215</v>
      </c>
      <c r="H203" s="52">
        <v>81</v>
      </c>
      <c r="I203" s="52">
        <v>134</v>
      </c>
    </row>
    <row r="204" spans="1:9">
      <c r="A204" s="45" t="s">
        <v>1873</v>
      </c>
      <c r="B204" s="52">
        <v>4</v>
      </c>
      <c r="C204" s="52">
        <v>3</v>
      </c>
      <c r="D204" s="52">
        <v>15</v>
      </c>
      <c r="E204" s="52">
        <v>40</v>
      </c>
      <c r="F204" s="52">
        <v>43</v>
      </c>
      <c r="G204" s="52">
        <v>163</v>
      </c>
      <c r="H204" s="52">
        <v>56</v>
      </c>
      <c r="I204" s="52">
        <v>94</v>
      </c>
    </row>
    <row r="205" spans="1:9" ht="15.75" thickBot="1">
      <c r="A205" s="45" t="s">
        <v>1874</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1875</v>
      </c>
      <c r="B206" s="11">
        <f>SUM(G205:H205)/SUM(G203:H203)</f>
        <v>-0.26013513513513514</v>
      </c>
    </row>
    <row r="207" spans="1:9" ht="15.75" thickBot="1">
      <c r="A207" s="52" t="s">
        <v>1876</v>
      </c>
      <c r="B207" s="11">
        <f>I205/I203</f>
        <v>-0.29850746268656714</v>
      </c>
    </row>
    <row r="209" spans="1:9">
      <c r="A209" s="214" t="s">
        <v>1877</v>
      </c>
      <c r="B209" s="253" t="s">
        <v>1864</v>
      </c>
      <c r="C209" s="253"/>
      <c r="D209" s="253"/>
      <c r="E209" s="253"/>
      <c r="F209" s="253"/>
      <c r="G209" s="253"/>
      <c r="H209" s="253"/>
      <c r="I209" s="253"/>
    </row>
    <row r="210" spans="1:9">
      <c r="A210" s="45" t="s">
        <v>1865</v>
      </c>
      <c r="B210" s="45" t="s">
        <v>1866</v>
      </c>
      <c r="C210" s="45" t="s">
        <v>1867</v>
      </c>
      <c r="D210" s="45" t="s">
        <v>1868</v>
      </c>
      <c r="E210" s="45" t="s">
        <v>700</v>
      </c>
      <c r="F210" s="45" t="s">
        <v>92</v>
      </c>
      <c r="G210" s="45" t="s">
        <v>1869</v>
      </c>
      <c r="H210" s="45" t="s">
        <v>1870</v>
      </c>
      <c r="I210" s="45" t="s">
        <v>1871</v>
      </c>
    </row>
    <row r="211" spans="1:9">
      <c r="A211" s="45" t="s">
        <v>1872</v>
      </c>
      <c r="B211" s="52">
        <v>0</v>
      </c>
      <c r="C211" s="52">
        <v>17</v>
      </c>
      <c r="D211" s="52">
        <v>18</v>
      </c>
      <c r="E211" s="52">
        <v>22</v>
      </c>
      <c r="F211" s="52">
        <v>12</v>
      </c>
      <c r="G211" s="52">
        <v>73</v>
      </c>
      <c r="H211" s="52">
        <v>21</v>
      </c>
      <c r="I211" s="52">
        <v>21</v>
      </c>
    </row>
    <row r="212" spans="1:9">
      <c r="A212" s="45" t="s">
        <v>1873</v>
      </c>
      <c r="B212" s="52">
        <v>0</v>
      </c>
      <c r="C212" s="52">
        <v>15</v>
      </c>
      <c r="D212" s="52">
        <v>22</v>
      </c>
      <c r="E212" s="52">
        <v>39</v>
      </c>
      <c r="F212" s="52">
        <v>23</v>
      </c>
      <c r="G212" s="52">
        <v>51</v>
      </c>
      <c r="H212" s="52">
        <v>17</v>
      </c>
      <c r="I212" s="52">
        <v>19</v>
      </c>
    </row>
    <row r="213" spans="1:9" ht="15.75" thickBot="1">
      <c r="A213" s="45" t="s">
        <v>1874</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1875</v>
      </c>
      <c r="B214" s="11">
        <f>SUM(G213:H213)/SUM(G211:H211)</f>
        <v>-0.27659574468085107</v>
      </c>
    </row>
    <row r="215" spans="1:9" ht="15.75" thickBot="1">
      <c r="A215" s="52" t="s">
        <v>1876</v>
      </c>
      <c r="B215" s="11">
        <f>I213/I211</f>
        <v>-9.5238095238095233E-2</v>
      </c>
    </row>
    <row r="217" spans="1:9">
      <c r="A217" s="214" t="s">
        <v>1878</v>
      </c>
      <c r="B217" s="253" t="s">
        <v>1864</v>
      </c>
      <c r="C217" s="253"/>
      <c r="D217" s="253"/>
      <c r="E217" s="253"/>
    </row>
    <row r="218" spans="1:9">
      <c r="A218" s="45" t="s">
        <v>1865</v>
      </c>
      <c r="B218" s="45" t="s">
        <v>1879</v>
      </c>
      <c r="C218" s="45" t="s">
        <v>1880</v>
      </c>
      <c r="D218" s="45" t="s">
        <v>1881</v>
      </c>
      <c r="E218" s="45" t="s">
        <v>92</v>
      </c>
    </row>
    <row r="219" spans="1:9">
      <c r="A219" s="45" t="s">
        <v>1872</v>
      </c>
      <c r="B219" s="52">
        <v>112</v>
      </c>
      <c r="C219" s="52">
        <v>16</v>
      </c>
      <c r="D219" s="52">
        <v>9</v>
      </c>
      <c r="E219" s="52">
        <v>134</v>
      </c>
    </row>
    <row r="220" spans="1:9">
      <c r="A220" s="45" t="s">
        <v>1873</v>
      </c>
      <c r="B220" s="52">
        <v>87</v>
      </c>
      <c r="C220" s="52">
        <v>17</v>
      </c>
      <c r="D220" s="52">
        <v>9</v>
      </c>
      <c r="E220" s="52">
        <v>151</v>
      </c>
    </row>
    <row r="221" spans="1:9" ht="15.75" thickBot="1">
      <c r="A221" s="45" t="s">
        <v>1874</v>
      </c>
      <c r="B221" s="52">
        <f>B220-B219</f>
        <v>-25</v>
      </c>
      <c r="C221" s="52">
        <f t="shared" ref="C221:E221" si="3">C220-C219</f>
        <v>1</v>
      </c>
      <c r="D221" s="52">
        <f t="shared" si="3"/>
        <v>0</v>
      </c>
      <c r="E221" s="52">
        <f t="shared" si="3"/>
        <v>17</v>
      </c>
    </row>
    <row r="222" spans="1:9" ht="15.75" thickBot="1">
      <c r="A222" s="52" t="s">
        <v>1882</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2020-12-08T18:38:09Z</dcterms:modified>
</cp:coreProperties>
</file>